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NDCEC\Carte di lavoro_11.01.18\Carte di lavoro\cap. 16\"/>
    </mc:Choice>
  </mc:AlternateContent>
  <bookViews>
    <workbookView xWindow="0" yWindow="0" windowWidth="19200" windowHeight="7350"/>
  </bookViews>
  <sheets>
    <sheet name="Inizio" sheetId="3" r:id="rId1"/>
    <sheet name="Partitario clienti" sheetId="2" r:id="rId2"/>
    <sheet name="Campionamento" sheetId="1" r:id="rId3"/>
  </sheets>
  <definedNames>
    <definedName name="_xlnm._FilterDatabase" localSheetId="2" hidden="1">Campionamento!$B$18:$I$121</definedName>
  </definedNames>
  <calcPr calcId="162913"/>
  <fileRecoveryPr autoRecover="0"/>
</workbook>
</file>

<file path=xl/calcChain.xml><?xml version="1.0" encoding="utf-8"?>
<calcChain xmlns="http://schemas.openxmlformats.org/spreadsheetml/2006/main">
  <c r="D4" i="1" l="1"/>
  <c r="D3" i="1" l="1"/>
  <c r="D5" i="1" l="1"/>
  <c r="D13" i="1"/>
  <c r="I9" i="1" s="1"/>
  <c r="E6" i="2" l="1"/>
  <c r="I11" i="1" l="1"/>
  <c r="D96" i="2" l="1"/>
  <c r="D91" i="2"/>
  <c r="D89" i="2"/>
  <c r="D75" i="2"/>
  <c r="D94" i="2" s="1"/>
  <c r="D69" i="2"/>
  <c r="D88" i="2" s="1"/>
  <c r="D71" i="2"/>
  <c r="D90" i="2" s="1"/>
  <c r="D80" i="2"/>
  <c r="D68" i="2"/>
  <c r="D87" i="2" s="1"/>
  <c r="D85" i="2"/>
  <c r="D83" i="2"/>
  <c r="D41" i="2"/>
  <c r="D35" i="2"/>
  <c r="D25" i="2"/>
  <c r="D82" i="2" l="1"/>
  <c r="D110" i="1" s="1"/>
  <c r="D74" i="2"/>
  <c r="D93" i="2" s="1"/>
  <c r="D102" i="1" s="1"/>
  <c r="D52" i="1"/>
  <c r="D47" i="1"/>
  <c r="D67" i="1"/>
  <c r="D73" i="2"/>
  <c r="D92" i="2" s="1"/>
  <c r="D101" i="1" s="1"/>
  <c r="D51" i="1"/>
  <c r="D65" i="1"/>
  <c r="D119" i="1"/>
  <c r="D118" i="1"/>
  <c r="D117" i="1"/>
  <c r="D116" i="1"/>
  <c r="D115" i="1"/>
  <c r="D113" i="1"/>
  <c r="D111" i="1"/>
  <c r="D108" i="1"/>
  <c r="D107" i="1"/>
  <c r="D106" i="1"/>
  <c r="D105" i="1"/>
  <c r="D104" i="1"/>
  <c r="D103" i="1"/>
  <c r="D100" i="1"/>
  <c r="D99" i="1"/>
  <c r="D98" i="1"/>
  <c r="D97" i="1"/>
  <c r="D96" i="1"/>
  <c r="D94" i="1"/>
  <c r="D92" i="1"/>
  <c r="D89" i="1"/>
  <c r="D88" i="1"/>
  <c r="D87" i="1"/>
  <c r="D86" i="1"/>
  <c r="D84" i="1"/>
  <c r="D82" i="1"/>
  <c r="D81" i="1"/>
  <c r="D80" i="1"/>
  <c r="D79" i="1"/>
  <c r="D78" i="1"/>
  <c r="D77" i="1"/>
  <c r="D75" i="1"/>
  <c r="D73" i="1"/>
  <c r="D72" i="1"/>
  <c r="D70" i="1"/>
  <c r="D69" i="1"/>
  <c r="D68" i="1"/>
  <c r="D63" i="1"/>
  <c r="D62" i="1"/>
  <c r="D60" i="1"/>
  <c r="D58" i="1"/>
  <c r="D57" i="1"/>
  <c r="D55" i="1"/>
  <c r="D53" i="1"/>
  <c r="D50" i="1"/>
  <c r="D48" i="1"/>
  <c r="D46" i="1"/>
  <c r="D45" i="1"/>
  <c r="D44" i="1"/>
  <c r="D43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83" i="1" l="1"/>
  <c r="D91" i="1"/>
  <c r="D42" i="1"/>
  <c r="D76" i="2"/>
  <c r="D85" i="1" s="1"/>
  <c r="D49" i="1"/>
  <c r="D56" i="1"/>
  <c r="C119" i="1"/>
  <c r="M125" i="1"/>
  <c r="E111" i="2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B20" i="1"/>
  <c r="B12" i="2"/>
  <c r="B21" i="1" s="1"/>
  <c r="E5" i="2"/>
  <c r="E4" i="2"/>
  <c r="D54" i="1" l="1"/>
  <c r="D81" i="2"/>
  <c r="D71" i="1"/>
  <c r="D67" i="2"/>
  <c r="D61" i="1"/>
  <c r="B13" i="2"/>
  <c r="I10" i="1"/>
  <c r="D64" i="1" l="1"/>
  <c r="D59" i="1"/>
  <c r="D66" i="1"/>
  <c r="D86" i="2"/>
  <c r="D76" i="1"/>
  <c r="D109" i="1"/>
  <c r="D90" i="1"/>
  <c r="B22" i="1"/>
  <c r="B14" i="2"/>
  <c r="H119" i="1"/>
  <c r="H73" i="1"/>
  <c r="H32" i="1"/>
  <c r="H63" i="1"/>
  <c r="H92" i="1"/>
  <c r="H103" i="1"/>
  <c r="H71" i="1"/>
  <c r="H106" i="1"/>
  <c r="H104" i="1"/>
  <c r="H24" i="1"/>
  <c r="H70" i="1"/>
  <c r="H35" i="1"/>
  <c r="H81" i="1"/>
  <c r="H77" i="1"/>
  <c r="H66" i="1"/>
  <c r="H82" i="1"/>
  <c r="H93" i="1"/>
  <c r="H100" i="1"/>
  <c r="H72" i="1"/>
  <c r="H42" i="1"/>
  <c r="H101" i="1"/>
  <c r="H91" i="1"/>
  <c r="H97" i="1"/>
  <c r="H62" i="1"/>
  <c r="H48" i="1"/>
  <c r="H108" i="1"/>
  <c r="H44" i="1"/>
  <c r="H41" i="1"/>
  <c r="H69" i="1"/>
  <c r="H112" i="1"/>
  <c r="H40" i="1"/>
  <c r="H49" i="1"/>
  <c r="H55" i="1"/>
  <c r="H51" i="1"/>
  <c r="H33" i="1"/>
  <c r="H80" i="1"/>
  <c r="H26" i="1"/>
  <c r="H89" i="1"/>
  <c r="H84" i="1"/>
  <c r="H52" i="1"/>
  <c r="H47" i="1"/>
  <c r="H116" i="1"/>
  <c r="H59" i="1"/>
  <c r="H22" i="1"/>
  <c r="H25" i="1"/>
  <c r="H53" i="1"/>
  <c r="H94" i="1"/>
  <c r="H114" i="1"/>
  <c r="H21" i="1"/>
  <c r="H96" i="1"/>
  <c r="H36" i="1"/>
  <c r="H90" i="1"/>
  <c r="H87" i="1"/>
  <c r="H65" i="1"/>
  <c r="H46" i="1"/>
  <c r="H115" i="1"/>
  <c r="H20" i="1"/>
  <c r="H95" i="1"/>
  <c r="H34" i="1"/>
  <c r="H110" i="1"/>
  <c r="H31" i="1"/>
  <c r="H78" i="1"/>
  <c r="H28" i="1"/>
  <c r="H23" i="1"/>
  <c r="H50" i="1"/>
  <c r="H105" i="1"/>
  <c r="H107" i="1"/>
  <c r="H88" i="1"/>
  <c r="H38" i="1"/>
  <c r="H58" i="1"/>
  <c r="H117" i="1"/>
  <c r="H67" i="1"/>
  <c r="H98" i="1"/>
  <c r="H45" i="1"/>
  <c r="H113" i="1"/>
  <c r="H111" i="1"/>
  <c r="H102" i="1"/>
  <c r="H37" i="1"/>
  <c r="H60" i="1"/>
  <c r="H75" i="1"/>
  <c r="H30" i="1"/>
  <c r="H109" i="1"/>
  <c r="H118" i="1"/>
  <c r="H43" i="1"/>
  <c r="H74" i="1"/>
  <c r="H61" i="1"/>
  <c r="H27" i="1"/>
  <c r="H29" i="1"/>
  <c r="H79" i="1"/>
  <c r="H57" i="1"/>
  <c r="H56" i="1"/>
  <c r="H86" i="1"/>
  <c r="H83" i="1"/>
  <c r="H54" i="1"/>
  <c r="H39" i="1"/>
  <c r="H85" i="1"/>
  <c r="H68" i="1"/>
  <c r="H99" i="1"/>
  <c r="H64" i="1"/>
  <c r="H76" i="1"/>
  <c r="D84" i="2" l="1"/>
  <c r="D74" i="1"/>
  <c r="D114" i="1"/>
  <c r="D95" i="1"/>
  <c r="B15" i="2"/>
  <c r="B23" i="1"/>
  <c r="I19" i="1"/>
  <c r="D129" i="1" s="1"/>
  <c r="D103" i="2" l="1"/>
  <c r="D93" i="1"/>
  <c r="B16" i="2"/>
  <c r="B24" i="1"/>
  <c r="E20" i="1"/>
  <c r="F20" i="1" s="1"/>
  <c r="G20" i="1" s="1"/>
  <c r="D112" i="1" l="1"/>
  <c r="D123" i="1" s="1"/>
  <c r="D111" i="2"/>
  <c r="D9" i="1" s="1"/>
  <c r="B17" i="2"/>
  <c r="B25" i="1"/>
  <c r="I20" i="1"/>
  <c r="E21" i="1" s="1"/>
  <c r="F21" i="1" s="1"/>
  <c r="G21" i="1" s="1"/>
  <c r="M123" i="1" l="1"/>
  <c r="D133" i="1"/>
  <c r="B18" i="2"/>
  <c r="B26" i="1"/>
  <c r="I21" i="1"/>
  <c r="E22" i="1" s="1"/>
  <c r="F22" i="1" s="1"/>
  <c r="G22" i="1" s="1"/>
  <c r="B19" i="2" l="1"/>
  <c r="B27" i="1"/>
  <c r="I22" i="1"/>
  <c r="E23" i="1" s="1"/>
  <c r="F23" i="1" s="1"/>
  <c r="B20" i="2" l="1"/>
  <c r="B28" i="1"/>
  <c r="G23" i="1"/>
  <c r="I23" i="1"/>
  <c r="E24" i="1" s="1"/>
  <c r="F24" i="1" s="1"/>
  <c r="G24" i="1" s="1"/>
  <c r="B21" i="2" l="1"/>
  <c r="B29" i="1"/>
  <c r="I24" i="1"/>
  <c r="E25" i="1" s="1"/>
  <c r="F25" i="1" s="1"/>
  <c r="B22" i="2" l="1"/>
  <c r="B30" i="1"/>
  <c r="G25" i="1"/>
  <c r="I25" i="1"/>
  <c r="E26" i="1" s="1"/>
  <c r="F26" i="1" s="1"/>
  <c r="G26" i="1" s="1"/>
  <c r="B23" i="2" l="1"/>
  <c r="B31" i="1"/>
  <c r="I26" i="1"/>
  <c r="E27" i="1" s="1"/>
  <c r="F27" i="1" s="1"/>
  <c r="G27" i="1" s="1"/>
  <c r="B24" i="2" l="1"/>
  <c r="B32" i="1"/>
  <c r="I27" i="1"/>
  <c r="E28" i="1" s="1"/>
  <c r="F28" i="1" s="1"/>
  <c r="G28" i="1" s="1"/>
  <c r="B25" i="2" l="1"/>
  <c r="B33" i="1"/>
  <c r="I28" i="1"/>
  <c r="E29" i="1" s="1"/>
  <c r="F29" i="1" s="1"/>
  <c r="G29" i="1" s="1"/>
  <c r="B26" i="2" l="1"/>
  <c r="B34" i="1"/>
  <c r="I29" i="1"/>
  <c r="E30" i="1" s="1"/>
  <c r="F30" i="1" s="1"/>
  <c r="G30" i="1" s="1"/>
  <c r="B27" i="2" l="1"/>
  <c r="B35" i="1"/>
  <c r="I30" i="1"/>
  <c r="E31" i="1" s="1"/>
  <c r="F31" i="1" s="1"/>
  <c r="G31" i="1" s="1"/>
  <c r="B28" i="2" l="1"/>
  <c r="B36" i="1"/>
  <c r="I31" i="1"/>
  <c r="E32" i="1" s="1"/>
  <c r="F32" i="1" s="1"/>
  <c r="G32" i="1" s="1"/>
  <c r="B29" i="2" l="1"/>
  <c r="B37" i="1"/>
  <c r="I32" i="1"/>
  <c r="E33" i="1" s="1"/>
  <c r="F33" i="1" s="1"/>
  <c r="G33" i="1" s="1"/>
  <c r="B30" i="2" l="1"/>
  <c r="B38" i="1"/>
  <c r="I33" i="1"/>
  <c r="E34" i="1" s="1"/>
  <c r="F34" i="1" s="1"/>
  <c r="G34" i="1" s="1"/>
  <c r="B31" i="2" l="1"/>
  <c r="B39" i="1"/>
  <c r="I34" i="1"/>
  <c r="E35" i="1" s="1"/>
  <c r="F35" i="1" s="1"/>
  <c r="G35" i="1" s="1"/>
  <c r="B32" i="2" l="1"/>
  <c r="B40" i="1"/>
  <c r="I35" i="1"/>
  <c r="E36" i="1" s="1"/>
  <c r="F36" i="1" s="1"/>
  <c r="G36" i="1" s="1"/>
  <c r="B33" i="2" l="1"/>
  <c r="B41" i="1"/>
  <c r="I36" i="1"/>
  <c r="E37" i="1" s="1"/>
  <c r="F37" i="1" s="1"/>
  <c r="G37" i="1" s="1"/>
  <c r="B34" i="2" l="1"/>
  <c r="B42" i="1"/>
  <c r="I37" i="1"/>
  <c r="E38" i="1" s="1"/>
  <c r="F38" i="1" s="1"/>
  <c r="G38" i="1" s="1"/>
  <c r="B35" i="2" l="1"/>
  <c r="B43" i="1"/>
  <c r="I38" i="1"/>
  <c r="E39" i="1" s="1"/>
  <c r="F39" i="1" s="1"/>
  <c r="G39" i="1" s="1"/>
  <c r="B36" i="2" l="1"/>
  <c r="B44" i="1"/>
  <c r="I39" i="1"/>
  <c r="E40" i="1" s="1"/>
  <c r="F40" i="1" s="1"/>
  <c r="G40" i="1" s="1"/>
  <c r="B37" i="2" l="1"/>
  <c r="B45" i="1"/>
  <c r="I40" i="1"/>
  <c r="E41" i="1" s="1"/>
  <c r="F41" i="1" s="1"/>
  <c r="G41" i="1" s="1"/>
  <c r="B38" i="2" l="1"/>
  <c r="B46" i="1"/>
  <c r="I41" i="1"/>
  <c r="E42" i="1" s="1"/>
  <c r="F42" i="1" s="1"/>
  <c r="G42" i="1" s="1"/>
  <c r="B39" i="2" l="1"/>
  <c r="B47" i="1"/>
  <c r="I42" i="1"/>
  <c r="E43" i="1" s="1"/>
  <c r="F43" i="1" s="1"/>
  <c r="G43" i="1" s="1"/>
  <c r="B40" i="2" l="1"/>
  <c r="B48" i="1"/>
  <c r="I43" i="1"/>
  <c r="E44" i="1" s="1"/>
  <c r="F44" i="1" s="1"/>
  <c r="G44" i="1" s="1"/>
  <c r="B41" i="2" l="1"/>
  <c r="B49" i="1"/>
  <c r="I44" i="1"/>
  <c r="E45" i="1" s="1"/>
  <c r="F45" i="1" s="1"/>
  <c r="G45" i="1" s="1"/>
  <c r="B42" i="2" l="1"/>
  <c r="B50" i="1"/>
  <c r="I45" i="1"/>
  <c r="E46" i="1" s="1"/>
  <c r="F46" i="1" s="1"/>
  <c r="G46" i="1" s="1"/>
  <c r="B43" i="2" l="1"/>
  <c r="B51" i="1"/>
  <c r="I46" i="1"/>
  <c r="E47" i="1" s="1"/>
  <c r="F47" i="1" s="1"/>
  <c r="G47" i="1" s="1"/>
  <c r="B44" i="2" l="1"/>
  <c r="B52" i="1"/>
  <c r="I47" i="1"/>
  <c r="E48" i="1" s="1"/>
  <c r="F48" i="1" s="1"/>
  <c r="G48" i="1" s="1"/>
  <c r="B45" i="2" l="1"/>
  <c r="B53" i="1"/>
  <c r="I48" i="1"/>
  <c r="E49" i="1" s="1"/>
  <c r="F49" i="1" s="1"/>
  <c r="G49" i="1" s="1"/>
  <c r="B46" i="2" l="1"/>
  <c r="B54" i="1"/>
  <c r="I49" i="1"/>
  <c r="E50" i="1" s="1"/>
  <c r="F50" i="1" s="1"/>
  <c r="G50" i="1" s="1"/>
  <c r="B47" i="2" l="1"/>
  <c r="B55" i="1"/>
  <c r="I50" i="1"/>
  <c r="E51" i="1" s="1"/>
  <c r="F51" i="1" s="1"/>
  <c r="G51" i="1" s="1"/>
  <c r="B48" i="2" l="1"/>
  <c r="B56" i="1"/>
  <c r="I51" i="1"/>
  <c r="E52" i="1" s="1"/>
  <c r="F52" i="1" s="1"/>
  <c r="G52" i="1" s="1"/>
  <c r="B49" i="2" l="1"/>
  <c r="B57" i="1"/>
  <c r="I52" i="1"/>
  <c r="E53" i="1" s="1"/>
  <c r="F53" i="1" s="1"/>
  <c r="G53" i="1" s="1"/>
  <c r="B50" i="2" l="1"/>
  <c r="B58" i="1"/>
  <c r="I53" i="1"/>
  <c r="E54" i="1" s="1"/>
  <c r="F54" i="1" s="1"/>
  <c r="G54" i="1" s="1"/>
  <c r="B51" i="2" l="1"/>
  <c r="B59" i="1"/>
  <c r="I54" i="1"/>
  <c r="E55" i="1" s="1"/>
  <c r="F55" i="1" s="1"/>
  <c r="G55" i="1" s="1"/>
  <c r="B52" i="2" l="1"/>
  <c r="B60" i="1"/>
  <c r="I55" i="1"/>
  <c r="E56" i="1" s="1"/>
  <c r="F56" i="1" s="1"/>
  <c r="G56" i="1" s="1"/>
  <c r="B53" i="2" l="1"/>
  <c r="B61" i="1"/>
  <c r="I56" i="1"/>
  <c r="E57" i="1" s="1"/>
  <c r="F57" i="1" s="1"/>
  <c r="G57" i="1" s="1"/>
  <c r="B54" i="2" l="1"/>
  <c r="B62" i="1"/>
  <c r="I57" i="1"/>
  <c r="E58" i="1" s="1"/>
  <c r="F58" i="1" s="1"/>
  <c r="G58" i="1" s="1"/>
  <c r="B55" i="2" l="1"/>
  <c r="B63" i="1"/>
  <c r="I58" i="1"/>
  <c r="E59" i="1" s="1"/>
  <c r="F59" i="1" s="1"/>
  <c r="G59" i="1" s="1"/>
  <c r="B56" i="2" l="1"/>
  <c r="B64" i="1"/>
  <c r="I59" i="1"/>
  <c r="E60" i="1" s="1"/>
  <c r="F60" i="1" s="1"/>
  <c r="G60" i="1" s="1"/>
  <c r="B57" i="2" l="1"/>
  <c r="B65" i="1"/>
  <c r="I60" i="1"/>
  <c r="E61" i="1" s="1"/>
  <c r="F61" i="1" s="1"/>
  <c r="G61" i="1" s="1"/>
  <c r="B58" i="2" l="1"/>
  <c r="B66" i="1"/>
  <c r="I61" i="1"/>
  <c r="E62" i="1" s="1"/>
  <c r="F62" i="1" s="1"/>
  <c r="G62" i="1" s="1"/>
  <c r="B59" i="2" l="1"/>
  <c r="B67" i="1"/>
  <c r="I62" i="1"/>
  <c r="E63" i="1" s="1"/>
  <c r="F63" i="1" s="1"/>
  <c r="G63" i="1" s="1"/>
  <c r="B60" i="2" l="1"/>
  <c r="B68" i="1"/>
  <c r="I63" i="1"/>
  <c r="E64" i="1" s="1"/>
  <c r="F64" i="1" s="1"/>
  <c r="G64" i="1" s="1"/>
  <c r="B61" i="2" l="1"/>
  <c r="B69" i="1"/>
  <c r="I64" i="1"/>
  <c r="E65" i="1" s="1"/>
  <c r="F65" i="1" s="1"/>
  <c r="G65" i="1" s="1"/>
  <c r="B62" i="2" l="1"/>
  <c r="B70" i="1"/>
  <c r="I65" i="1"/>
  <c r="E66" i="1" s="1"/>
  <c r="F66" i="1" s="1"/>
  <c r="G66" i="1" s="1"/>
  <c r="B63" i="2" l="1"/>
  <c r="B71" i="1"/>
  <c r="I66" i="1"/>
  <c r="E67" i="1" s="1"/>
  <c r="F67" i="1" s="1"/>
  <c r="G67" i="1" s="1"/>
  <c r="B64" i="2" l="1"/>
  <c r="B72" i="1"/>
  <c r="I67" i="1"/>
  <c r="E68" i="1" s="1"/>
  <c r="F68" i="1" s="1"/>
  <c r="G68" i="1" s="1"/>
  <c r="B65" i="2" l="1"/>
  <c r="B73" i="1"/>
  <c r="I68" i="1"/>
  <c r="E69" i="1" s="1"/>
  <c r="F69" i="1" s="1"/>
  <c r="G69" i="1" s="1"/>
  <c r="B66" i="2" l="1"/>
  <c r="B74" i="1"/>
  <c r="I69" i="1"/>
  <c r="E70" i="1" s="1"/>
  <c r="F70" i="1" s="1"/>
  <c r="G70" i="1" s="1"/>
  <c r="B67" i="2" l="1"/>
  <c r="B75" i="1"/>
  <c r="I70" i="1"/>
  <c r="E71" i="1" s="1"/>
  <c r="F71" i="1" s="1"/>
  <c r="G71" i="1" s="1"/>
  <c r="B68" i="2" l="1"/>
  <c r="B76" i="1"/>
  <c r="I71" i="1"/>
  <c r="E72" i="1" s="1"/>
  <c r="F72" i="1" s="1"/>
  <c r="G72" i="1" s="1"/>
  <c r="B69" i="2" l="1"/>
  <c r="B77" i="1"/>
  <c r="I72" i="1"/>
  <c r="E73" i="1" s="1"/>
  <c r="F73" i="1" s="1"/>
  <c r="G73" i="1" s="1"/>
  <c r="B70" i="2" l="1"/>
  <c r="B78" i="1"/>
  <c r="I73" i="1"/>
  <c r="E74" i="1" s="1"/>
  <c r="F74" i="1" s="1"/>
  <c r="G74" i="1" s="1"/>
  <c r="B71" i="2" l="1"/>
  <c r="B79" i="1"/>
  <c r="I74" i="1"/>
  <c r="E75" i="1" s="1"/>
  <c r="F75" i="1" s="1"/>
  <c r="G75" i="1" s="1"/>
  <c r="B72" i="2" l="1"/>
  <c r="B80" i="1"/>
  <c r="I75" i="1"/>
  <c r="E76" i="1" s="1"/>
  <c r="F76" i="1" s="1"/>
  <c r="G76" i="1" s="1"/>
  <c r="B73" i="2" l="1"/>
  <c r="B81" i="1"/>
  <c r="I76" i="1"/>
  <c r="E77" i="1" s="1"/>
  <c r="F77" i="1" s="1"/>
  <c r="G77" i="1" s="1"/>
  <c r="B74" i="2" l="1"/>
  <c r="B82" i="1"/>
  <c r="I77" i="1"/>
  <c r="E78" i="1" s="1"/>
  <c r="F78" i="1" s="1"/>
  <c r="G78" i="1" s="1"/>
  <c r="B75" i="2" l="1"/>
  <c r="B83" i="1"/>
  <c r="I78" i="1"/>
  <c r="E79" i="1" s="1"/>
  <c r="F79" i="1" s="1"/>
  <c r="G79" i="1" s="1"/>
  <c r="B76" i="2" l="1"/>
  <c r="B84" i="1"/>
  <c r="I79" i="1"/>
  <c r="E80" i="1" s="1"/>
  <c r="F80" i="1" s="1"/>
  <c r="G80" i="1" s="1"/>
  <c r="B77" i="2" l="1"/>
  <c r="B85" i="1"/>
  <c r="I80" i="1"/>
  <c r="E81" i="1" s="1"/>
  <c r="F81" i="1" s="1"/>
  <c r="G81" i="1" s="1"/>
  <c r="B78" i="2" l="1"/>
  <c r="B86" i="1"/>
  <c r="I81" i="1"/>
  <c r="E82" i="1" s="1"/>
  <c r="F82" i="1" s="1"/>
  <c r="G82" i="1" s="1"/>
  <c r="B79" i="2" l="1"/>
  <c r="B87" i="1"/>
  <c r="I82" i="1"/>
  <c r="E83" i="1" s="1"/>
  <c r="F83" i="1" s="1"/>
  <c r="G83" i="1" s="1"/>
  <c r="B80" i="2" l="1"/>
  <c r="B88" i="1"/>
  <c r="I83" i="1"/>
  <c r="E84" i="1" s="1"/>
  <c r="F84" i="1" s="1"/>
  <c r="G84" i="1" s="1"/>
  <c r="B81" i="2" l="1"/>
  <c r="B89" i="1"/>
  <c r="I84" i="1"/>
  <c r="E85" i="1" s="1"/>
  <c r="F85" i="1" s="1"/>
  <c r="G85" i="1" s="1"/>
  <c r="B82" i="2" l="1"/>
  <c r="B90" i="1"/>
  <c r="I85" i="1"/>
  <c r="E86" i="1" s="1"/>
  <c r="F86" i="1" s="1"/>
  <c r="G86" i="1" s="1"/>
  <c r="B83" i="2" l="1"/>
  <c r="B91" i="1"/>
  <c r="I86" i="1"/>
  <c r="E87" i="1" s="1"/>
  <c r="F87" i="1" s="1"/>
  <c r="G87" i="1" s="1"/>
  <c r="B84" i="2" l="1"/>
  <c r="B92" i="1"/>
  <c r="I87" i="1"/>
  <c r="E88" i="1" s="1"/>
  <c r="F88" i="1" s="1"/>
  <c r="G88" i="1" s="1"/>
  <c r="B85" i="2" l="1"/>
  <c r="B93" i="1"/>
  <c r="I88" i="1"/>
  <c r="E89" i="1" s="1"/>
  <c r="F89" i="1" s="1"/>
  <c r="G89" i="1" s="1"/>
  <c r="B86" i="2" l="1"/>
  <c r="B94" i="1"/>
  <c r="I89" i="1"/>
  <c r="E90" i="1" s="1"/>
  <c r="F90" i="1" s="1"/>
  <c r="G90" i="1" s="1"/>
  <c r="B87" i="2" l="1"/>
  <c r="B95" i="1"/>
  <c r="I90" i="1"/>
  <c r="E91" i="1" s="1"/>
  <c r="F91" i="1" s="1"/>
  <c r="G91" i="1" s="1"/>
  <c r="B88" i="2" l="1"/>
  <c r="B96" i="1"/>
  <c r="I91" i="1"/>
  <c r="E92" i="1" s="1"/>
  <c r="F92" i="1" s="1"/>
  <c r="G92" i="1" s="1"/>
  <c r="B89" i="2" l="1"/>
  <c r="B97" i="1"/>
  <c r="I92" i="1"/>
  <c r="E93" i="1" s="1"/>
  <c r="F93" i="1" s="1"/>
  <c r="G93" i="1" s="1"/>
  <c r="B90" i="2" l="1"/>
  <c r="B98" i="1"/>
  <c r="I93" i="1"/>
  <c r="E94" i="1" s="1"/>
  <c r="F94" i="1" s="1"/>
  <c r="G94" i="1" s="1"/>
  <c r="B91" i="2" l="1"/>
  <c r="B99" i="1"/>
  <c r="I94" i="1"/>
  <c r="E95" i="1" s="1"/>
  <c r="F95" i="1" s="1"/>
  <c r="G95" i="1" s="1"/>
  <c r="B92" i="2" l="1"/>
  <c r="B100" i="1"/>
  <c r="I95" i="1"/>
  <c r="E96" i="1" s="1"/>
  <c r="F96" i="1" s="1"/>
  <c r="G96" i="1" s="1"/>
  <c r="B93" i="2" l="1"/>
  <c r="B101" i="1"/>
  <c r="I96" i="1"/>
  <c r="E97" i="1" s="1"/>
  <c r="F97" i="1" s="1"/>
  <c r="G97" i="1" s="1"/>
  <c r="B94" i="2" l="1"/>
  <c r="B102" i="1"/>
  <c r="I97" i="1"/>
  <c r="E98" i="1" s="1"/>
  <c r="F98" i="1" s="1"/>
  <c r="G98" i="1" s="1"/>
  <c r="B95" i="2" l="1"/>
  <c r="B103" i="1"/>
  <c r="I98" i="1"/>
  <c r="E99" i="1" s="1"/>
  <c r="F99" i="1" s="1"/>
  <c r="G99" i="1" s="1"/>
  <c r="B96" i="2" l="1"/>
  <c r="B104" i="1"/>
  <c r="I99" i="1"/>
  <c r="E100" i="1" s="1"/>
  <c r="F100" i="1" s="1"/>
  <c r="G100" i="1" s="1"/>
  <c r="B97" i="2" l="1"/>
  <c r="B105" i="1"/>
  <c r="I100" i="1"/>
  <c r="E101" i="1" s="1"/>
  <c r="F101" i="1" s="1"/>
  <c r="G101" i="1" s="1"/>
  <c r="B98" i="2" l="1"/>
  <c r="B106" i="1"/>
  <c r="I101" i="1"/>
  <c r="E102" i="1" s="1"/>
  <c r="F102" i="1" s="1"/>
  <c r="G102" i="1" s="1"/>
  <c r="B99" i="2" l="1"/>
  <c r="B107" i="1"/>
  <c r="I102" i="1"/>
  <c r="E103" i="1" s="1"/>
  <c r="F103" i="1" s="1"/>
  <c r="G103" i="1" s="1"/>
  <c r="B100" i="2" l="1"/>
  <c r="B108" i="1"/>
  <c r="I103" i="1"/>
  <c r="E104" i="1" s="1"/>
  <c r="F104" i="1" s="1"/>
  <c r="G104" i="1" s="1"/>
  <c r="B101" i="2" l="1"/>
  <c r="B109" i="1"/>
  <c r="I104" i="1"/>
  <c r="E105" i="1" s="1"/>
  <c r="F105" i="1" s="1"/>
  <c r="G105" i="1" s="1"/>
  <c r="B102" i="2" l="1"/>
  <c r="B110" i="1"/>
  <c r="I105" i="1"/>
  <c r="E106" i="1" s="1"/>
  <c r="F106" i="1" s="1"/>
  <c r="G106" i="1" s="1"/>
  <c r="B103" i="2" l="1"/>
  <c r="B111" i="1"/>
  <c r="I106" i="1"/>
  <c r="E107" i="1" s="1"/>
  <c r="F107" i="1" s="1"/>
  <c r="G107" i="1" s="1"/>
  <c r="B104" i="2" l="1"/>
  <c r="B112" i="1"/>
  <c r="I107" i="1"/>
  <c r="E108" i="1" s="1"/>
  <c r="F108" i="1" s="1"/>
  <c r="G108" i="1" s="1"/>
  <c r="B105" i="2" l="1"/>
  <c r="B113" i="1"/>
  <c r="I108" i="1"/>
  <c r="E109" i="1" s="1"/>
  <c r="F109" i="1" s="1"/>
  <c r="G109" i="1" s="1"/>
  <c r="B106" i="2" l="1"/>
  <c r="B114" i="1"/>
  <c r="I109" i="1"/>
  <c r="E110" i="1" s="1"/>
  <c r="F110" i="1" s="1"/>
  <c r="G110" i="1" s="1"/>
  <c r="B107" i="2" l="1"/>
  <c r="B115" i="1"/>
  <c r="I110" i="1"/>
  <c r="E111" i="1" s="1"/>
  <c r="F111" i="1" s="1"/>
  <c r="G111" i="1" s="1"/>
  <c r="B108" i="2" l="1"/>
  <c r="B116" i="1"/>
  <c r="I111" i="1"/>
  <c r="E112" i="1" s="1"/>
  <c r="F112" i="1" s="1"/>
  <c r="G112" i="1" s="1"/>
  <c r="B109" i="2" l="1"/>
  <c r="B117" i="1"/>
  <c r="I112" i="1"/>
  <c r="E113" i="1" s="1"/>
  <c r="F113" i="1" s="1"/>
  <c r="G113" i="1" s="1"/>
  <c r="B118" i="1" l="1"/>
  <c r="I113" i="1"/>
  <c r="E114" i="1" s="1"/>
  <c r="F114" i="1" s="1"/>
  <c r="G114" i="1" s="1"/>
  <c r="I114" i="1" l="1"/>
  <c r="E115" i="1" s="1"/>
  <c r="F115" i="1" s="1"/>
  <c r="G115" i="1" s="1"/>
  <c r="I115" i="1" l="1"/>
  <c r="E116" i="1" s="1"/>
  <c r="F116" i="1" s="1"/>
  <c r="G116" i="1" s="1"/>
  <c r="I116" i="1" l="1"/>
  <c r="E117" i="1" s="1"/>
  <c r="F117" i="1" s="1"/>
  <c r="G117" i="1" s="1"/>
  <c r="I117" i="1" l="1"/>
  <c r="E118" i="1" s="1"/>
  <c r="F118" i="1" s="1"/>
  <c r="G118" i="1" s="1"/>
  <c r="I118" i="1" l="1"/>
  <c r="E119" i="1" s="1"/>
  <c r="B119" i="1" l="1"/>
  <c r="F119" i="1" l="1"/>
  <c r="F123" i="1" s="1"/>
  <c r="D130" i="1" s="1"/>
  <c r="M126" i="1"/>
  <c r="I119" i="1" l="1"/>
  <c r="I123" i="1" s="1"/>
  <c r="D131" i="1" s="1"/>
  <c r="D132" i="1" s="1"/>
  <c r="D134" i="1" s="1"/>
  <c r="G119" i="1"/>
  <c r="G123" i="1" s="1"/>
</calcChain>
</file>

<file path=xl/sharedStrings.xml><?xml version="1.0" encoding="utf-8"?>
<sst xmlns="http://schemas.openxmlformats.org/spreadsheetml/2006/main" count="209" uniqueCount="185">
  <si>
    <t>Significatività operativa</t>
  </si>
  <si>
    <t>Rischio intrinseco</t>
  </si>
  <si>
    <t>Basso</t>
  </si>
  <si>
    <t>Rischio controllo</t>
  </si>
  <si>
    <t>Rischio individuazione</t>
  </si>
  <si>
    <t>Fattore correttivo</t>
  </si>
  <si>
    <t>Intervallo di selezione</t>
  </si>
  <si>
    <t>Sub-Totale</t>
  </si>
  <si>
    <t>Intervallo</t>
  </si>
  <si>
    <t>Resto</t>
  </si>
  <si>
    <t>Popolazione</t>
  </si>
  <si>
    <t>Numero items selezionati</t>
  </si>
  <si>
    <t>Riconciliazione selezione</t>
  </si>
  <si>
    <t>Valore iniziale</t>
  </si>
  <si>
    <t>Cliente</t>
  </si>
  <si>
    <t xml:space="preserve"> </t>
  </si>
  <si>
    <t>Dare</t>
  </si>
  <si>
    <t>Avere</t>
  </si>
  <si>
    <t>Cliente A</t>
  </si>
  <si>
    <t>Cliente B</t>
  </si>
  <si>
    <t>Cliente C</t>
  </si>
  <si>
    <t>Cliente F</t>
  </si>
  <si>
    <t>Cliente G</t>
  </si>
  <si>
    <t>Cliente H</t>
  </si>
  <si>
    <t>Cliente I</t>
  </si>
  <si>
    <t>Cliente J</t>
  </si>
  <si>
    <t>Cliente K</t>
  </si>
  <si>
    <t>Cliente L</t>
  </si>
  <si>
    <t>Cliente M</t>
  </si>
  <si>
    <t>Cliente N</t>
  </si>
  <si>
    <t>Cliente O</t>
  </si>
  <si>
    <t>Cliente P</t>
  </si>
  <si>
    <t>Cliente Q</t>
  </si>
  <si>
    <t>Cliente R</t>
  </si>
  <si>
    <t>Cliente S</t>
  </si>
  <si>
    <t>Cliente T</t>
  </si>
  <si>
    <t>Cliente U</t>
  </si>
  <si>
    <t>Cliente V</t>
  </si>
  <si>
    <t>Cliente W</t>
  </si>
  <si>
    <t>Cliente X</t>
  </si>
  <si>
    <t>Cliente Z</t>
  </si>
  <si>
    <t>Società</t>
  </si>
  <si>
    <t>Esercizio in corso</t>
  </si>
  <si>
    <t>Esercizio precedente</t>
  </si>
  <si>
    <t>Data di chiusura</t>
  </si>
  <si>
    <t>Team di revisione</t>
  </si>
  <si>
    <t>Presidente</t>
  </si>
  <si>
    <t xml:space="preserve">Membro </t>
  </si>
  <si>
    <t>Ausiliario</t>
  </si>
  <si>
    <t>Collaboratore</t>
  </si>
  <si>
    <t>Partitario clienti</t>
  </si>
  <si>
    <t>Data bilancio</t>
  </si>
  <si>
    <t>Data documento</t>
  </si>
  <si>
    <t>Cliente AA</t>
  </si>
  <si>
    <t>Cliente AB</t>
  </si>
  <si>
    <t>Cliente AC</t>
  </si>
  <si>
    <t>Cliente AF</t>
  </si>
  <si>
    <t>Cliente AG</t>
  </si>
  <si>
    <t>Cliente AH</t>
  </si>
  <si>
    <t>Cliente AI</t>
  </si>
  <si>
    <t>Cliente AJ</t>
  </si>
  <si>
    <t>Cliente AK</t>
  </si>
  <si>
    <t>Cliente AL</t>
  </si>
  <si>
    <t>Cliente AM</t>
  </si>
  <si>
    <t>Cliente AN</t>
  </si>
  <si>
    <t>Cliente AO</t>
  </si>
  <si>
    <t>Cliente AQ</t>
  </si>
  <si>
    <t>Cliente AR</t>
  </si>
  <si>
    <t>Cliente AS</t>
  </si>
  <si>
    <t>Cliente AT</t>
  </si>
  <si>
    <t>Cliente AU</t>
  </si>
  <si>
    <t>Cliente AW</t>
  </si>
  <si>
    <t>Cliente AX</t>
  </si>
  <si>
    <t>Cliente AZ</t>
  </si>
  <si>
    <t>Cliente BA</t>
  </si>
  <si>
    <t>Cliente BC</t>
  </si>
  <si>
    <t>Cliente BF</t>
  </si>
  <si>
    <t>Cliente BG</t>
  </si>
  <si>
    <t>Cliente BH</t>
  </si>
  <si>
    <t>Cliente BI</t>
  </si>
  <si>
    <t>Cliente BJ</t>
  </si>
  <si>
    <t>Cliente BK</t>
  </si>
  <si>
    <t>Cliente BL</t>
  </si>
  <si>
    <t>Cliente BM</t>
  </si>
  <si>
    <t>Cliente BO</t>
  </si>
  <si>
    <t>Cliente BP</t>
  </si>
  <si>
    <t>Cliente BQ</t>
  </si>
  <si>
    <t>Cliente BR</t>
  </si>
  <si>
    <t>Cliente BS</t>
  </si>
  <si>
    <t>Cliente BT</t>
  </si>
  <si>
    <t>Cliente BU</t>
  </si>
  <si>
    <t>Cliente BV</t>
  </si>
  <si>
    <t>Cliente BW</t>
  </si>
  <si>
    <t>Cliente BX</t>
  </si>
  <si>
    <t>Cliente BZ</t>
  </si>
  <si>
    <t>Cliente CA</t>
  </si>
  <si>
    <t>Cliente CB</t>
  </si>
  <si>
    <t>Cliente CC</t>
  </si>
  <si>
    <t>Cliente CF</t>
  </si>
  <si>
    <t>Cliente CG</t>
  </si>
  <si>
    <t>Cliente CH</t>
  </si>
  <si>
    <t>Cliente CI</t>
  </si>
  <si>
    <t>Cliente CJ</t>
  </si>
  <si>
    <t>Cliente CK</t>
  </si>
  <si>
    <t>Cliente CL</t>
  </si>
  <si>
    <t>Cliente CM</t>
  </si>
  <si>
    <t>Cliente CN</t>
  </si>
  <si>
    <t>Cliente CO</t>
  </si>
  <si>
    <t>Cliente CP</t>
  </si>
  <si>
    <t>Cliente CQ</t>
  </si>
  <si>
    <t>Cliente CR</t>
  </si>
  <si>
    <t>Cliente CS</t>
  </si>
  <si>
    <t>Cliente CT</t>
  </si>
  <si>
    <t>Cliente CU</t>
  </si>
  <si>
    <t>Cliente CV</t>
  </si>
  <si>
    <t>Cliente CW</t>
  </si>
  <si>
    <t>Cliente CX</t>
  </si>
  <si>
    <t>Cliente CZ</t>
  </si>
  <si>
    <t>Saldo del conto</t>
  </si>
  <si>
    <t>Campionamento dei clienti</t>
  </si>
  <si>
    <t>Alto</t>
  </si>
  <si>
    <t>Saldo di conto</t>
  </si>
  <si>
    <t>Selezione</t>
  </si>
  <si>
    <t xml:space="preserve">Numero </t>
  </si>
  <si>
    <t>Cliente DA</t>
  </si>
  <si>
    <t>Cliente DB</t>
  </si>
  <si>
    <t>Cliente DC</t>
  </si>
  <si>
    <t>Cliente FE</t>
  </si>
  <si>
    <t>Numero casuale</t>
  </si>
  <si>
    <t>Delta</t>
  </si>
  <si>
    <t>Inserire √ se presente in contabilità</t>
  </si>
  <si>
    <t>Inserire § se sommato</t>
  </si>
  <si>
    <t>Numero items per intervallo</t>
  </si>
  <si>
    <t>Cliente AP (UK)</t>
  </si>
  <si>
    <t>Cliente AV (USA)</t>
  </si>
  <si>
    <t>Cliente BB (AUS)</t>
  </si>
  <si>
    <t>Cliente BN (USA)</t>
  </si>
  <si>
    <t>Codice Conto</t>
  </si>
  <si>
    <t>Codice conto</t>
  </si>
  <si>
    <t>Ragione sociale</t>
  </si>
  <si>
    <t>Carta di lavoro</t>
  </si>
  <si>
    <t>Società XYZ SpA</t>
  </si>
  <si>
    <t>P</t>
  </si>
  <si>
    <t>A</t>
  </si>
  <si>
    <t>C</t>
  </si>
  <si>
    <t>M1</t>
  </si>
  <si>
    <t>M2</t>
  </si>
  <si>
    <t xml:space="preserve">Campionamento dei clienti </t>
  </si>
  <si>
    <r>
      <t xml:space="preserve">Rivista da: </t>
    </r>
    <r>
      <rPr>
        <sz val="11"/>
        <color rgb="FFFF0000"/>
        <rFont val="Arial Narrow"/>
        <family val="2"/>
      </rPr>
      <t>M1/M2/P</t>
    </r>
  </si>
  <si>
    <r>
      <t xml:space="preserve">Rivista da: </t>
    </r>
    <r>
      <rPr>
        <sz val="11"/>
        <color rgb="FFFF0000"/>
        <rFont val="Arial Narrow"/>
        <family val="2"/>
      </rPr>
      <t>M2/P/M1</t>
    </r>
  </si>
  <si>
    <t>Data: _________________</t>
  </si>
  <si>
    <r>
      <t xml:space="preserve">Preparata da: </t>
    </r>
    <r>
      <rPr>
        <sz val="11"/>
        <color rgb="FFFF0000"/>
        <rFont val="Arial Narrow"/>
        <family val="2"/>
      </rPr>
      <t>P/M1/M2</t>
    </r>
  </si>
  <si>
    <t>F 100.4</t>
  </si>
  <si>
    <t>20XX</t>
  </si>
  <si>
    <t>20XX-1</t>
  </si>
  <si>
    <t>31/12/20XX</t>
  </si>
  <si>
    <t>Fase 1 - Informazioni sull’oggetto di analisi</t>
  </si>
  <si>
    <t>Nome del conto/voce di bilancio</t>
  </si>
  <si>
    <t>Data di copertura</t>
  </si>
  <si>
    <t>Valuta</t>
  </si>
  <si>
    <t>Livello di significatività operativa assegnata alla posta</t>
  </si>
  <si>
    <t>Descrizione dell’approccio di campionamento</t>
  </si>
  <si>
    <t>Fase 2 - Definizione della popolazione</t>
  </si>
  <si>
    <t>Ammontare complessivo della popolazione oggetto di analisi</t>
  </si>
  <si>
    <t>(indicare valore o numero items)</t>
  </si>
  <si>
    <t>Verifiche svolte per accertare che la popolazione sia appropriata e completa</t>
  </si>
  <si>
    <t>Operazioni eventualmente non testate in quanto individualmente significative</t>
  </si>
  <si>
    <t>Ammontare delle operazioni fuori campione perché individualmente significative</t>
  </si>
  <si>
    <t>Fase 3 - Definizione dell’errore</t>
  </si>
  <si>
    <t>Identificazione di cosa si qualifichi come errore</t>
  </si>
  <si>
    <t>Fase 4 – Scelta del metodo di campionamento</t>
  </si>
  <si>
    <t>4.1 Campionamento non statistico</t>
  </si>
  <si>
    <t>Metodo di selezione del campione</t>
  </si>
  <si>
    <t>Metodo di selezione delle unità da testare</t>
  </si>
  <si>
    <t>Numero unità testate</t>
  </si>
  <si>
    <t>Valore/Numero complessivo unità testate</t>
  </si>
  <si>
    <t>4.2 Campionamento statistico</t>
  </si>
  <si>
    <t>Valore massimo tollerabile di errore</t>
  </si>
  <si>
    <t>Livello di riduzione del rischio cercato (basso, medio, alto)</t>
  </si>
  <si>
    <t>Livello % e conseguente fattore di confidenza</t>
  </si>
  <si>
    <t xml:space="preserve">Numero di operazioni da testare </t>
  </si>
  <si>
    <t>(Saldo non testato*Fattore di confidenza/significatività)</t>
  </si>
  <si>
    <t>Fase 5 – Valutazione dei risultati</t>
  </si>
  <si>
    <r>
      <t xml:space="preserve">Identificazione del </t>
    </r>
    <r>
      <rPr>
        <i/>
        <sz val="11"/>
        <color rgb="FF000000"/>
        <rFont val="Arial Narrow"/>
        <family val="2"/>
      </rPr>
      <t>report</t>
    </r>
    <r>
      <rPr>
        <sz val="11"/>
        <color rgb="FF000000"/>
        <rFont val="Arial Narrow"/>
        <family val="2"/>
      </rPr>
      <t xml:space="preserve"> da testare</t>
    </r>
  </si>
  <si>
    <r>
      <t xml:space="preserve">Unità oggetto del </t>
    </r>
    <r>
      <rPr>
        <i/>
        <sz val="11"/>
        <color rgb="FF000000"/>
        <rFont val="Arial Narrow"/>
        <family val="2"/>
      </rPr>
      <t>test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</si>
</sst>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#,##0\ ;[Red]\(#,##0\)"/>
    <numFmt numFmtId="166" formatCode="_-* #,##0_-;\-* #,##0_-;_-* &quot;-&quot;??_-;_-@_-"/>
    <numFmt numFmtId="167" formatCode="_(* #,##0_);_(* \(#,##0\);_(* &quot;-&quot;_);_(@_)"/>
  </numFmts>
  <fonts count="24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Courier"/>
      <family val="3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2"/>
      <color rgb="FFFFFFFF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i/>
      <sz val="12"/>
      <color theme="1"/>
      <name val="Arial Narrow"/>
      <family val="2"/>
    </font>
    <font>
      <b/>
      <sz val="12"/>
      <color theme="0"/>
      <name val="Arial Narrow"/>
      <family val="2"/>
    </font>
    <font>
      <sz val="12"/>
      <color theme="0"/>
      <name val="Arial Narrow"/>
      <family val="2"/>
    </font>
    <font>
      <b/>
      <sz val="12"/>
      <name val="Arial Narrow"/>
      <family val="2"/>
    </font>
    <font>
      <b/>
      <sz val="12"/>
      <color indexed="10"/>
      <name val="Arial Narrow"/>
      <family val="2"/>
    </font>
    <font>
      <sz val="12"/>
      <name val="Arial Narrow"/>
      <family val="2"/>
    </font>
    <font>
      <b/>
      <i/>
      <sz val="12"/>
      <name val="Arial Narrow"/>
      <family val="2"/>
    </font>
    <font>
      <b/>
      <sz val="12"/>
      <color rgb="FFFF0000"/>
      <name val="Arial Narrow"/>
      <family val="2"/>
    </font>
    <font>
      <u/>
      <sz val="12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sz val="11"/>
      <color rgb="FFFF0000"/>
      <name val="Arial Narrow"/>
      <family val="2"/>
    </font>
    <font>
      <sz val="10"/>
      <color theme="1"/>
      <name val="Georgia"/>
      <family val="1"/>
    </font>
    <font>
      <b/>
      <i/>
      <sz val="11"/>
      <color rgb="FF000000"/>
      <name val="Arial Narrow"/>
      <family val="2"/>
    </font>
    <font>
      <sz val="11"/>
      <color rgb="FF000000"/>
      <name val="Arial Narrow"/>
      <family val="2"/>
    </font>
    <font>
      <i/>
      <sz val="11"/>
      <color rgb="FF00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 tint="0.499984740745262"/>
      </left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165" fontId="1" fillId="0" borderId="0"/>
    <xf numFmtId="37" fontId="2" fillId="0" borderId="0"/>
  </cellStyleXfs>
  <cellXfs count="93">
    <xf numFmtId="0" fontId="0" fillId="0" borderId="0" xfId="0"/>
    <xf numFmtId="0" fontId="4" fillId="0" borderId="0" xfId="0" applyFont="1"/>
    <xf numFmtId="0" fontId="5" fillId="5" borderId="0" xfId="0" applyFont="1" applyFill="1" applyBorder="1" applyAlignment="1">
      <alignment vertical="center" wrapText="1"/>
    </xf>
    <xf numFmtId="0" fontId="6" fillId="0" borderId="0" xfId="0" applyFont="1"/>
    <xf numFmtId="0" fontId="5" fillId="5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14" fontId="7" fillId="0" borderId="0" xfId="0" quotePrefix="1" applyNumberFormat="1" applyFont="1" applyAlignment="1">
      <alignment horizontal="right"/>
    </xf>
    <xf numFmtId="14" fontId="6" fillId="0" borderId="0" xfId="0" applyNumberFormat="1" applyFont="1" applyAlignment="1">
      <alignment horizontal="left"/>
    </xf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 wrapText="1"/>
    </xf>
    <xf numFmtId="3" fontId="6" fillId="0" borderId="1" xfId="0" applyNumberFormat="1" applyFont="1" applyBorder="1" applyAlignment="1">
      <alignment vertical="center"/>
    </xf>
    <xf numFmtId="166" fontId="6" fillId="3" borderId="1" xfId="1" applyNumberFormat="1" applyFont="1" applyFill="1" applyBorder="1" applyAlignment="1">
      <alignment vertical="center"/>
    </xf>
    <xf numFmtId="164" fontId="6" fillId="0" borderId="0" xfId="1" applyFont="1" applyAlignment="1">
      <alignment vertical="center"/>
    </xf>
    <xf numFmtId="166" fontId="6" fillId="2" borderId="1" xfId="1" applyNumberFormat="1" applyFont="1" applyFill="1" applyBorder="1" applyAlignment="1">
      <alignment vertical="center"/>
    </xf>
    <xf numFmtId="0" fontId="10" fillId="0" borderId="0" xfId="0" applyFont="1"/>
    <xf numFmtId="0" fontId="6" fillId="0" borderId="1" xfId="0" applyFont="1" applyBorder="1" applyAlignment="1">
      <alignment vertical="center"/>
    </xf>
    <xf numFmtId="0" fontId="10" fillId="3" borderId="0" xfId="0" applyFont="1" applyFill="1"/>
    <xf numFmtId="0" fontId="6" fillId="3" borderId="0" xfId="0" applyFont="1" applyFill="1"/>
    <xf numFmtId="37" fontId="11" fillId="0" borderId="1" xfId="3" applyFont="1" applyFill="1" applyBorder="1" applyAlignment="1">
      <alignment horizontal="center" vertical="center" wrapText="1"/>
    </xf>
    <xf numFmtId="37" fontId="11" fillId="0" borderId="1" xfId="3" applyNumberFormat="1" applyFont="1" applyFill="1" applyBorder="1" applyAlignment="1" applyProtection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right" wrapText="1"/>
    </xf>
    <xf numFmtId="166" fontId="6" fillId="0" borderId="1" xfId="1" applyNumberFormat="1" applyFont="1" applyBorder="1"/>
    <xf numFmtId="0" fontId="6" fillId="0" borderId="0" xfId="0" quotePrefix="1" applyFont="1"/>
    <xf numFmtId="37" fontId="13" fillId="3" borderId="1" xfId="3" applyNumberFormat="1" applyFont="1" applyFill="1" applyBorder="1" applyAlignment="1" applyProtection="1">
      <alignment horizontal="center" wrapText="1"/>
    </xf>
    <xf numFmtId="0" fontId="13" fillId="3" borderId="1" xfId="0" applyFont="1" applyFill="1" applyBorder="1" applyAlignment="1">
      <alignment vertical="center"/>
    </xf>
    <xf numFmtId="164" fontId="13" fillId="3" borderId="1" xfId="1" applyNumberFormat="1" applyFont="1" applyFill="1" applyBorder="1" applyAlignment="1" applyProtection="1"/>
    <xf numFmtId="167" fontId="13" fillId="3" borderId="1" xfId="0" applyNumberFormat="1" applyFont="1" applyFill="1" applyBorder="1" applyAlignment="1">
      <alignment horizontal="center" wrapText="1"/>
    </xf>
    <xf numFmtId="37" fontId="13" fillId="3" borderId="1" xfId="0" applyNumberFormat="1" applyFont="1" applyFill="1" applyBorder="1" applyAlignment="1" applyProtection="1">
      <alignment horizontal="center" wrapText="1"/>
    </xf>
    <xf numFmtId="37" fontId="13" fillId="3" borderId="1" xfId="0" applyNumberFormat="1" applyFont="1" applyFill="1" applyBorder="1" applyAlignment="1">
      <alignment horizontal="center" wrapText="1"/>
    </xf>
    <xf numFmtId="37" fontId="13" fillId="3" borderId="1" xfId="0" applyNumberFormat="1" applyFont="1" applyFill="1" applyBorder="1" applyProtection="1"/>
    <xf numFmtId="37" fontId="14" fillId="0" borderId="1" xfId="0" applyNumberFormat="1" applyFont="1" applyFill="1" applyBorder="1" applyAlignment="1">
      <alignment vertical="center" wrapText="1"/>
    </xf>
    <xf numFmtId="37" fontId="11" fillId="0" borderId="1" xfId="0" applyNumberFormat="1" applyFont="1" applyFill="1" applyBorder="1" applyAlignment="1">
      <alignment horizontal="right" vertical="center"/>
    </xf>
    <xf numFmtId="37" fontId="13" fillId="0" borderId="1" xfId="0" applyNumberFormat="1" applyFont="1" applyFill="1" applyBorder="1" applyAlignment="1">
      <alignment vertical="center"/>
    </xf>
    <xf numFmtId="37" fontId="11" fillId="0" borderId="1" xfId="0" applyNumberFormat="1" applyFont="1" applyFill="1" applyBorder="1" applyAlignment="1" applyProtection="1">
      <alignment horizontal="center" vertical="center" wrapText="1"/>
    </xf>
    <xf numFmtId="37" fontId="10" fillId="0" borderId="0" xfId="0" applyNumberFormat="1" applyFont="1"/>
    <xf numFmtId="37" fontId="6" fillId="0" borderId="0" xfId="0" applyNumberFormat="1" applyFont="1"/>
    <xf numFmtId="165" fontId="11" fillId="0" borderId="0" xfId="2" applyFont="1" applyFill="1" applyBorder="1" applyAlignment="1" applyProtection="1">
      <alignment horizontal="centerContinuous"/>
    </xf>
    <xf numFmtId="0" fontId="15" fillId="0" borderId="0" xfId="0" quotePrefix="1" applyFont="1" applyAlignment="1">
      <alignment horizontal="right"/>
    </xf>
    <xf numFmtId="164" fontId="6" fillId="0" borderId="0" xfId="0" applyNumberFormat="1" applyFont="1"/>
    <xf numFmtId="164" fontId="10" fillId="0" borderId="0" xfId="0" applyNumberFormat="1" applyFont="1"/>
    <xf numFmtId="0" fontId="7" fillId="3" borderId="0" xfId="0" applyFont="1" applyFill="1" applyBorder="1"/>
    <xf numFmtId="0" fontId="6" fillId="3" borderId="0" xfId="0" applyFont="1" applyFill="1" applyBorder="1"/>
    <xf numFmtId="0" fontId="6" fillId="0" borderId="0" xfId="0" applyFont="1" applyBorder="1"/>
    <xf numFmtId="0" fontId="6" fillId="3" borderId="0" xfId="0" applyFont="1" applyFill="1" applyBorder="1" applyAlignment="1">
      <alignment horizontal="left"/>
    </xf>
    <xf numFmtId="164" fontId="6" fillId="3" borderId="0" xfId="1" applyFont="1" applyFill="1" applyBorder="1" applyAlignment="1">
      <alignment horizontal="right"/>
    </xf>
    <xf numFmtId="164" fontId="16" fillId="3" borderId="0" xfId="1" applyFont="1" applyFill="1" applyBorder="1" applyAlignment="1">
      <alignment horizontal="right"/>
    </xf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/>
    <xf numFmtId="0" fontId="7" fillId="3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 vertical="center" wrapText="1"/>
    </xf>
    <xf numFmtId="4" fontId="6" fillId="2" borderId="3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/>
    <xf numFmtId="4" fontId="6" fillId="0" borderId="0" xfId="0" applyNumberFormat="1" applyFont="1"/>
    <xf numFmtId="0" fontId="6" fillId="2" borderId="1" xfId="0" applyFont="1" applyFill="1" applyBorder="1" applyAlignment="1">
      <alignment horizontal="left" vertical="center" wrapText="1"/>
    </xf>
    <xf numFmtId="4" fontId="6" fillId="2" borderId="2" xfId="0" applyNumberFormat="1" applyFont="1" applyFill="1" applyBorder="1"/>
    <xf numFmtId="4" fontId="6" fillId="2" borderId="2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Border="1"/>
    <xf numFmtId="0" fontId="6" fillId="4" borderId="0" xfId="0" applyFont="1" applyFill="1"/>
    <xf numFmtId="0" fontId="17" fillId="0" borderId="0" xfId="0" applyFont="1"/>
    <xf numFmtId="0" fontId="18" fillId="5" borderId="0" xfId="0" applyFont="1" applyFill="1"/>
    <xf numFmtId="0" fontId="6" fillId="5" borderId="0" xfId="0" applyFont="1" applyFill="1"/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6" fillId="0" borderId="0" xfId="0" applyFont="1" applyAlignment="1"/>
    <xf numFmtId="0" fontId="4" fillId="0" borderId="0" xfId="0" applyFont="1" applyFill="1" applyBorder="1" applyAlignment="1">
      <alignment wrapText="1"/>
    </xf>
    <xf numFmtId="0" fontId="9" fillId="5" borderId="0" xfId="0" applyFont="1" applyFill="1"/>
    <xf numFmtId="0" fontId="5" fillId="5" borderId="0" xfId="0" applyFont="1" applyFill="1" applyBorder="1" applyAlignment="1">
      <alignment horizontal="right" vertical="center" wrapText="1"/>
    </xf>
    <xf numFmtId="0" fontId="18" fillId="5" borderId="0" xfId="0" applyFont="1" applyFill="1" applyAlignment="1">
      <alignment horizontal="right"/>
    </xf>
    <xf numFmtId="14" fontId="18" fillId="5" borderId="0" xfId="0" applyNumberFormat="1" applyFont="1" applyFill="1" applyAlignment="1">
      <alignment horizontal="right"/>
    </xf>
    <xf numFmtId="0" fontId="22" fillId="0" borderId="12" xfId="0" applyFont="1" applyBorder="1" applyAlignment="1">
      <alignment vertical="center"/>
    </xf>
    <xf numFmtId="0" fontId="23" fillId="0" borderId="13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3" fillId="0" borderId="13" xfId="0" applyFont="1" applyBorder="1" applyAlignment="1">
      <alignment vertical="center" wrapText="1"/>
    </xf>
    <xf numFmtId="0" fontId="20" fillId="0" borderId="13" xfId="0" applyFont="1" applyBorder="1" applyAlignment="1">
      <alignment vertical="center" wrapText="1"/>
    </xf>
    <xf numFmtId="0" fontId="21" fillId="0" borderId="13" xfId="0" applyFont="1" applyBorder="1" applyAlignment="1">
      <alignment vertical="center" wrapText="1"/>
    </xf>
    <xf numFmtId="0" fontId="18" fillId="5" borderId="11" xfId="0" applyFont="1" applyFill="1" applyBorder="1" applyAlignment="1">
      <alignment vertical="center"/>
    </xf>
    <xf numFmtId="0" fontId="23" fillId="0" borderId="15" xfId="0" applyFont="1" applyBorder="1" applyAlignment="1">
      <alignment vertical="center"/>
    </xf>
    <xf numFmtId="0" fontId="23" fillId="0" borderId="12" xfId="0" applyFont="1" applyBorder="1" applyAlignment="1">
      <alignment vertical="center"/>
    </xf>
    <xf numFmtId="0" fontId="21" fillId="0" borderId="15" xfId="0" applyFont="1" applyBorder="1" applyAlignment="1">
      <alignment vertical="center" wrapText="1"/>
    </xf>
    <xf numFmtId="0" fontId="21" fillId="0" borderId="12" xfId="0" applyFont="1" applyBorder="1" applyAlignment="1">
      <alignment vertical="center" wrapText="1"/>
    </xf>
    <xf numFmtId="0" fontId="9" fillId="5" borderId="0" xfId="0" applyFont="1" applyFill="1" applyAlignment="1">
      <alignment horizontal="center"/>
    </xf>
    <xf numFmtId="37" fontId="12" fillId="0" borderId="1" xfId="3" applyNumberFormat="1" applyFont="1" applyFill="1" applyBorder="1" applyAlignment="1" applyProtection="1">
      <alignment horizontal="center" wrapText="1"/>
    </xf>
    <xf numFmtId="0" fontId="5" fillId="5" borderId="4" xfId="0" applyFont="1" applyFill="1" applyBorder="1" applyAlignment="1">
      <alignment horizontal="left" vertical="center" wrapText="1"/>
    </xf>
    <xf numFmtId="0" fontId="5" fillId="5" borderId="0" xfId="0" applyFont="1" applyFill="1" applyBorder="1" applyAlignment="1">
      <alignment horizontal="left" vertical="center" wrapText="1"/>
    </xf>
  </cellXfs>
  <cellStyles count="4">
    <cellStyle name="Migliaia" xfId="1" builtinId="3"/>
    <cellStyle name="Normal 2" xfId="2"/>
    <cellStyle name="Normal_CMA Worksheet" xf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D17" fmlaRange="$J$12:$K$14" noThreeD="1" sel="2" val="0"/>
</file>

<file path=xl/ctrlProps/ctrlProp2.xml><?xml version="1.0" encoding="utf-8"?>
<formControlPr xmlns="http://schemas.microsoft.com/office/spreadsheetml/2009/9/main" objectType="Drop" dropStyle="combo" dx="16" fmlaLink="E17" fmlaRange="$J$12:$K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</xdr:row>
          <xdr:rowOff>76200</xdr:rowOff>
        </xdr:from>
        <xdr:to>
          <xdr:col>4</xdr:col>
          <xdr:colOff>355600</xdr:colOff>
          <xdr:row>11</xdr:row>
          <xdr:rowOff>19050</xdr:rowOff>
        </xdr:to>
        <xdr:sp macro="" textlink="">
          <xdr:nvSpPr>
            <xdr:cNvPr id="1039" name="Drop Dow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2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1771650</xdr:colOff>
          <xdr:row>11</xdr:row>
          <xdr:rowOff>50800</xdr:rowOff>
        </xdr:from>
        <xdr:to>
          <xdr:col>4</xdr:col>
          <xdr:colOff>431800</xdr:colOff>
          <xdr:row>11</xdr:row>
          <xdr:rowOff>222250</xdr:rowOff>
        </xdr:to>
        <xdr:sp macro="" textlink="">
          <xdr:nvSpPr>
            <xdr:cNvPr id="1040" name="Drop Down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2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3"/>
  <sheetViews>
    <sheetView tabSelected="1" workbookViewId="0">
      <selection activeCell="E1" sqref="E1"/>
    </sheetView>
  </sheetViews>
  <sheetFormatPr defaultColWidth="8.7265625" defaultRowHeight="14" x14ac:dyDescent="0.3"/>
  <cols>
    <col min="1" max="1" width="8.7265625" style="1"/>
    <col min="2" max="2" width="19.7265625" style="1" bestFit="1" customWidth="1"/>
    <col min="3" max="3" width="17.26953125" style="1" customWidth="1"/>
    <col min="4" max="4" width="8.7265625" style="1"/>
    <col min="5" max="5" width="65.81640625" style="1" customWidth="1"/>
    <col min="6" max="6" width="21.54296875" style="1" customWidth="1"/>
    <col min="7" max="7" width="26.7265625" style="1" customWidth="1"/>
    <col min="8" max="8" width="3.1796875" style="1" customWidth="1"/>
    <col min="9" max="16384" width="8.7265625" style="1"/>
  </cols>
  <sheetData>
    <row r="1" spans="2:6" x14ac:dyDescent="0.3">
      <c r="C1" s="62"/>
    </row>
    <row r="2" spans="2:6" ht="14.5" thickBot="1" x14ac:dyDescent="0.35">
      <c r="C2" s="62"/>
    </row>
    <row r="3" spans="2:6" ht="14.5" thickBot="1" x14ac:dyDescent="0.35">
      <c r="B3" s="1" t="s">
        <v>41</v>
      </c>
      <c r="C3" s="63" t="s">
        <v>141</v>
      </c>
      <c r="E3" s="84" t="s">
        <v>156</v>
      </c>
      <c r="F3" s="84"/>
    </row>
    <row r="4" spans="2:6" ht="14.5" thickBot="1" x14ac:dyDescent="0.35">
      <c r="B4" s="1" t="s">
        <v>42</v>
      </c>
      <c r="C4" s="76" t="s">
        <v>153</v>
      </c>
      <c r="E4" s="78" t="s">
        <v>157</v>
      </c>
      <c r="F4" s="79"/>
    </row>
    <row r="5" spans="2:6" ht="14.5" thickBot="1" x14ac:dyDescent="0.35">
      <c r="B5" s="1" t="s">
        <v>43</v>
      </c>
      <c r="C5" s="76" t="s">
        <v>154</v>
      </c>
      <c r="E5" s="78" t="s">
        <v>158</v>
      </c>
      <c r="F5" s="79"/>
    </row>
    <row r="6" spans="2:6" ht="14.5" thickBot="1" x14ac:dyDescent="0.35">
      <c r="B6" s="1" t="s">
        <v>44</v>
      </c>
      <c r="C6" s="77" t="s">
        <v>155</v>
      </c>
      <c r="E6" s="78" t="s">
        <v>159</v>
      </c>
      <c r="F6" s="79"/>
    </row>
    <row r="7" spans="2:6" ht="14.5" thickBot="1" x14ac:dyDescent="0.35">
      <c r="C7" s="62"/>
      <c r="E7" s="78" t="s">
        <v>160</v>
      </c>
      <c r="F7" s="79"/>
    </row>
    <row r="8" spans="2:6" ht="14.5" thickBot="1" x14ac:dyDescent="0.35">
      <c r="B8" s="1" t="s">
        <v>45</v>
      </c>
      <c r="C8" s="62"/>
      <c r="E8" s="78" t="s">
        <v>161</v>
      </c>
      <c r="F8" s="79"/>
    </row>
    <row r="9" spans="2:6" ht="14.5" thickBot="1" x14ac:dyDescent="0.35">
      <c r="B9" s="1" t="s">
        <v>46</v>
      </c>
      <c r="C9" s="63" t="s">
        <v>142</v>
      </c>
      <c r="E9" s="84" t="s">
        <v>162</v>
      </c>
      <c r="F9" s="84"/>
    </row>
    <row r="10" spans="2:6" x14ac:dyDescent="0.3">
      <c r="B10" s="1" t="s">
        <v>47</v>
      </c>
      <c r="C10" s="63" t="s">
        <v>145</v>
      </c>
      <c r="E10" s="80" t="s">
        <v>163</v>
      </c>
      <c r="F10" s="85"/>
    </row>
    <row r="11" spans="2:6" ht="14.5" thickBot="1" x14ac:dyDescent="0.35">
      <c r="B11" s="1" t="s">
        <v>47</v>
      </c>
      <c r="C11" s="63" t="s">
        <v>146</v>
      </c>
      <c r="E11" s="78" t="s">
        <v>164</v>
      </c>
      <c r="F11" s="86"/>
    </row>
    <row r="12" spans="2:6" ht="14.5" thickBot="1" x14ac:dyDescent="0.35">
      <c r="B12" s="1" t="s">
        <v>48</v>
      </c>
      <c r="C12" s="63" t="s">
        <v>143</v>
      </c>
      <c r="E12" s="78" t="s">
        <v>183</v>
      </c>
      <c r="F12" s="81"/>
    </row>
    <row r="13" spans="2:6" ht="14.5" thickBot="1" x14ac:dyDescent="0.35">
      <c r="B13" s="1" t="s">
        <v>49</v>
      </c>
      <c r="C13" s="63" t="s">
        <v>144</v>
      </c>
      <c r="E13" s="78" t="s">
        <v>184</v>
      </c>
      <c r="F13" s="81"/>
    </row>
    <row r="14" spans="2:6" ht="14.5" thickBot="1" x14ac:dyDescent="0.35">
      <c r="E14" s="78" t="s">
        <v>165</v>
      </c>
      <c r="F14" s="81"/>
    </row>
    <row r="15" spans="2:6" ht="14.5" thickBot="1" x14ac:dyDescent="0.35">
      <c r="E15" s="78" t="s">
        <v>166</v>
      </c>
      <c r="F15" s="82"/>
    </row>
    <row r="16" spans="2:6" ht="14.5" thickBot="1" x14ac:dyDescent="0.35">
      <c r="E16" s="78" t="s">
        <v>167</v>
      </c>
      <c r="F16" s="81"/>
    </row>
    <row r="17" spans="5:6" ht="14.5" thickBot="1" x14ac:dyDescent="0.35">
      <c r="E17" s="84" t="s">
        <v>168</v>
      </c>
      <c r="F17" s="84"/>
    </row>
    <row r="18" spans="5:6" ht="14.5" thickBot="1" x14ac:dyDescent="0.35">
      <c r="E18" s="78" t="s">
        <v>169</v>
      </c>
      <c r="F18" s="81"/>
    </row>
    <row r="19" spans="5:6" ht="14.5" thickBot="1" x14ac:dyDescent="0.35">
      <c r="E19" s="84" t="s">
        <v>170</v>
      </c>
      <c r="F19" s="84"/>
    </row>
    <row r="20" spans="5:6" ht="14.5" thickBot="1" x14ac:dyDescent="0.35">
      <c r="E20" s="84" t="s">
        <v>171</v>
      </c>
      <c r="F20" s="84"/>
    </row>
    <row r="21" spans="5:6" ht="14.5" thickBot="1" x14ac:dyDescent="0.35">
      <c r="E21" s="78" t="s">
        <v>172</v>
      </c>
      <c r="F21" s="81"/>
    </row>
    <row r="22" spans="5:6" ht="14.5" thickBot="1" x14ac:dyDescent="0.35">
      <c r="E22" s="78" t="s">
        <v>173</v>
      </c>
      <c r="F22" s="81"/>
    </row>
    <row r="23" spans="5:6" ht="14.5" thickBot="1" x14ac:dyDescent="0.35">
      <c r="E23" s="78" t="s">
        <v>174</v>
      </c>
      <c r="F23" s="81"/>
    </row>
    <row r="24" spans="5:6" ht="14.5" thickBot="1" x14ac:dyDescent="0.35">
      <c r="E24" s="78" t="s">
        <v>175</v>
      </c>
      <c r="F24" s="81"/>
    </row>
    <row r="25" spans="5:6" ht="14.5" thickBot="1" x14ac:dyDescent="0.35">
      <c r="E25" s="84" t="s">
        <v>176</v>
      </c>
      <c r="F25" s="84"/>
    </row>
    <row r="26" spans="5:6" ht="14.5" thickBot="1" x14ac:dyDescent="0.35">
      <c r="E26" s="78" t="s">
        <v>177</v>
      </c>
      <c r="F26" s="83"/>
    </row>
    <row r="27" spans="5:6" ht="14.5" thickBot="1" x14ac:dyDescent="0.35">
      <c r="E27" s="78" t="s">
        <v>178</v>
      </c>
      <c r="F27" s="83"/>
    </row>
    <row r="28" spans="5:6" ht="14.5" thickBot="1" x14ac:dyDescent="0.35">
      <c r="E28" s="78" t="s">
        <v>179</v>
      </c>
      <c r="F28" s="83"/>
    </row>
    <row r="29" spans="5:6" x14ac:dyDescent="0.3">
      <c r="E29" s="80" t="s">
        <v>180</v>
      </c>
      <c r="F29" s="87"/>
    </row>
    <row r="30" spans="5:6" ht="14.5" thickBot="1" x14ac:dyDescent="0.35">
      <c r="E30" s="78" t="s">
        <v>181</v>
      </c>
      <c r="F30" s="88"/>
    </row>
    <row r="31" spans="5:6" ht="14.5" thickBot="1" x14ac:dyDescent="0.35">
      <c r="E31" s="78" t="s">
        <v>172</v>
      </c>
      <c r="F31" s="83"/>
    </row>
    <row r="32" spans="5:6" ht="14.5" thickBot="1" x14ac:dyDescent="0.35">
      <c r="E32" s="78" t="s">
        <v>173</v>
      </c>
      <c r="F32" s="83"/>
    </row>
    <row r="33" spans="5:6" ht="14.5" thickBot="1" x14ac:dyDescent="0.35">
      <c r="E33" s="84" t="s">
        <v>182</v>
      </c>
      <c r="F33" s="84"/>
    </row>
  </sheetData>
  <mergeCells count="2">
    <mergeCell ref="F10:F11"/>
    <mergeCell ref="F29:F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4"/>
  <sheetViews>
    <sheetView showGridLines="0" topLeftCell="A94" workbookViewId="0">
      <selection activeCell="D112" sqref="D112"/>
    </sheetView>
  </sheetViews>
  <sheetFormatPr defaultColWidth="8.7265625" defaultRowHeight="15.5" x14ac:dyDescent="0.35"/>
  <cols>
    <col min="1" max="1" width="8.7265625" style="3"/>
    <col min="2" max="2" width="32.81640625" style="3" bestFit="1" customWidth="1"/>
    <col min="3" max="3" width="30" style="3" customWidth="1"/>
    <col min="4" max="5" width="18.7265625" style="3" customWidth="1"/>
    <col min="6" max="6" width="8.7265625" style="3"/>
    <col min="7" max="7" width="11.7265625" style="3" bestFit="1" customWidth="1"/>
    <col min="8" max="16384" width="8.7265625" style="3"/>
  </cols>
  <sheetData>
    <row r="1" spans="2:5" ht="23.15" customHeight="1" x14ac:dyDescent="0.35">
      <c r="B1" s="74" t="s">
        <v>140</v>
      </c>
      <c r="C1" s="64"/>
      <c r="D1" s="64"/>
      <c r="E1" s="64"/>
    </row>
    <row r="2" spans="2:5" ht="21" customHeight="1" x14ac:dyDescent="0.35">
      <c r="B2" s="74" t="s">
        <v>50</v>
      </c>
      <c r="C2" s="64"/>
      <c r="D2" s="64"/>
      <c r="E2" s="64"/>
    </row>
    <row r="4" spans="2:5" x14ac:dyDescent="0.35">
      <c r="B4" s="66" t="s">
        <v>151</v>
      </c>
      <c r="C4" s="67" t="s">
        <v>150</v>
      </c>
      <c r="D4" s="3" t="s">
        <v>14</v>
      </c>
      <c r="E4" s="5" t="str">
        <f>Inizio!$C$3</f>
        <v>Società XYZ SpA</v>
      </c>
    </row>
    <row r="5" spans="2:5" x14ac:dyDescent="0.35">
      <c r="B5" s="68" t="s">
        <v>148</v>
      </c>
      <c r="C5" s="69" t="s">
        <v>150</v>
      </c>
      <c r="D5" s="3" t="s">
        <v>51</v>
      </c>
      <c r="E5" s="7" t="str">
        <f>Inizio!$C$6</f>
        <v>31/12/20XX</v>
      </c>
    </row>
    <row r="6" spans="2:5" x14ac:dyDescent="0.35">
      <c r="B6" s="70" t="s">
        <v>149</v>
      </c>
      <c r="C6" s="71" t="s">
        <v>150</v>
      </c>
      <c r="D6" s="3" t="s">
        <v>52</v>
      </c>
      <c r="E6" s="7">
        <f ca="1">TODAY()</f>
        <v>43111</v>
      </c>
    </row>
    <row r="8" spans="2:5" x14ac:dyDescent="0.35">
      <c r="B8" s="89" t="s">
        <v>50</v>
      </c>
      <c r="C8" s="89"/>
      <c r="D8" s="89"/>
      <c r="E8" s="89"/>
    </row>
    <row r="9" spans="2:5" x14ac:dyDescent="0.35">
      <c r="B9" s="18"/>
      <c r="C9" s="18"/>
    </row>
    <row r="10" spans="2:5" x14ac:dyDescent="0.35">
      <c r="B10" s="48" t="s">
        <v>137</v>
      </c>
      <c r="C10" s="49" t="s">
        <v>139</v>
      </c>
      <c r="D10" s="50" t="s">
        <v>16</v>
      </c>
      <c r="E10" s="50" t="s">
        <v>17</v>
      </c>
    </row>
    <row r="11" spans="2:5" ht="15" customHeight="1" x14ac:dyDescent="0.35">
      <c r="B11" s="51">
        <v>1</v>
      </c>
      <c r="C11" s="52" t="s">
        <v>18</v>
      </c>
      <c r="D11" s="53">
        <v>0</v>
      </c>
      <c r="E11" s="54"/>
    </row>
    <row r="12" spans="2:5" ht="15" customHeight="1" x14ac:dyDescent="0.35">
      <c r="B12" s="51">
        <f>B11+1</f>
        <v>2</v>
      </c>
      <c r="C12" s="52" t="s">
        <v>19</v>
      </c>
      <c r="D12" s="53">
        <v>0</v>
      </c>
      <c r="E12" s="54"/>
    </row>
    <row r="13" spans="2:5" ht="15" customHeight="1" x14ac:dyDescent="0.35">
      <c r="B13" s="51">
        <f t="shared" ref="B13:B76" si="0">B12+1</f>
        <v>3</v>
      </c>
      <c r="C13" s="52" t="s">
        <v>20</v>
      </c>
      <c r="D13" s="53">
        <v>0</v>
      </c>
      <c r="E13" s="54"/>
    </row>
    <row r="14" spans="2:5" ht="15" customHeight="1" x14ac:dyDescent="0.35">
      <c r="B14" s="51">
        <f t="shared" si="0"/>
        <v>4</v>
      </c>
      <c r="C14" s="52" t="s">
        <v>21</v>
      </c>
      <c r="D14" s="53">
        <v>0</v>
      </c>
      <c r="E14" s="54"/>
    </row>
    <row r="15" spans="2:5" ht="15" customHeight="1" x14ac:dyDescent="0.35">
      <c r="B15" s="51">
        <f t="shared" si="0"/>
        <v>5</v>
      </c>
      <c r="C15" s="52" t="s">
        <v>22</v>
      </c>
      <c r="D15" s="53">
        <v>0</v>
      </c>
      <c r="E15" s="54"/>
    </row>
    <row r="16" spans="2:5" ht="15" customHeight="1" x14ac:dyDescent="0.35">
      <c r="B16" s="51">
        <f t="shared" si="0"/>
        <v>6</v>
      </c>
      <c r="C16" s="52" t="s">
        <v>23</v>
      </c>
      <c r="D16" s="53">
        <v>0</v>
      </c>
      <c r="E16" s="54"/>
    </row>
    <row r="17" spans="2:5" ht="15" customHeight="1" x14ac:dyDescent="0.35">
      <c r="B17" s="51">
        <f t="shared" si="0"/>
        <v>7</v>
      </c>
      <c r="C17" s="52" t="s">
        <v>24</v>
      </c>
      <c r="D17" s="53">
        <v>0</v>
      </c>
      <c r="E17" s="54"/>
    </row>
    <row r="18" spans="2:5" ht="15" customHeight="1" x14ac:dyDescent="0.35">
      <c r="B18" s="51">
        <f t="shared" si="0"/>
        <v>8</v>
      </c>
      <c r="C18" s="52" t="s">
        <v>25</v>
      </c>
      <c r="D18" s="53">
        <v>0</v>
      </c>
      <c r="E18" s="54"/>
    </row>
    <row r="19" spans="2:5" ht="15" customHeight="1" x14ac:dyDescent="0.35">
      <c r="B19" s="51">
        <f t="shared" si="0"/>
        <v>9</v>
      </c>
      <c r="C19" s="52" t="s">
        <v>26</v>
      </c>
      <c r="D19" s="53">
        <v>0</v>
      </c>
      <c r="E19" s="54"/>
    </row>
    <row r="20" spans="2:5" ht="15" customHeight="1" x14ac:dyDescent="0.35">
      <c r="B20" s="51">
        <f t="shared" si="0"/>
        <v>10</v>
      </c>
      <c r="C20" s="52" t="s">
        <v>27</v>
      </c>
      <c r="D20" s="53">
        <v>0</v>
      </c>
      <c r="E20" s="54"/>
    </row>
    <row r="21" spans="2:5" ht="15" customHeight="1" x14ac:dyDescent="0.35">
      <c r="B21" s="51">
        <f t="shared" si="0"/>
        <v>11</v>
      </c>
      <c r="C21" s="52" t="s">
        <v>28</v>
      </c>
      <c r="D21" s="53">
        <v>0</v>
      </c>
      <c r="E21" s="54"/>
    </row>
    <row r="22" spans="2:5" ht="15" customHeight="1" x14ac:dyDescent="0.35">
      <c r="B22" s="51">
        <f t="shared" si="0"/>
        <v>12</v>
      </c>
      <c r="C22" s="52" t="s">
        <v>29</v>
      </c>
      <c r="D22" s="53">
        <v>0</v>
      </c>
      <c r="E22" s="54"/>
    </row>
    <row r="23" spans="2:5" ht="15" customHeight="1" x14ac:dyDescent="0.35">
      <c r="B23" s="51">
        <f t="shared" si="0"/>
        <v>13</v>
      </c>
      <c r="C23" s="52" t="s">
        <v>30</v>
      </c>
      <c r="D23" s="53">
        <v>0</v>
      </c>
      <c r="E23" s="54"/>
    </row>
    <row r="24" spans="2:5" ht="15" customHeight="1" x14ac:dyDescent="0.35">
      <c r="B24" s="51">
        <f t="shared" si="0"/>
        <v>14</v>
      </c>
      <c r="C24" s="52" t="s">
        <v>31</v>
      </c>
      <c r="D24" s="53">
        <v>0</v>
      </c>
      <c r="E24" s="54"/>
    </row>
    <row r="25" spans="2:5" ht="15" customHeight="1" x14ac:dyDescent="0.35">
      <c r="B25" s="51">
        <f t="shared" si="0"/>
        <v>15</v>
      </c>
      <c r="C25" s="52" t="s">
        <v>32</v>
      </c>
      <c r="D25" s="53">
        <f t="shared" ref="D25" si="1">D20*0.3</f>
        <v>0</v>
      </c>
      <c r="E25" s="54"/>
    </row>
    <row r="26" spans="2:5" ht="15" customHeight="1" x14ac:dyDescent="0.35">
      <c r="B26" s="51">
        <f t="shared" si="0"/>
        <v>16</v>
      </c>
      <c r="C26" s="52" t="s">
        <v>33</v>
      </c>
      <c r="D26" s="53">
        <v>0</v>
      </c>
      <c r="E26" s="54"/>
    </row>
    <row r="27" spans="2:5" ht="15" customHeight="1" x14ac:dyDescent="0.35">
      <c r="B27" s="51">
        <f t="shared" si="0"/>
        <v>17</v>
      </c>
      <c r="C27" s="52" t="s">
        <v>34</v>
      </c>
      <c r="D27" s="53">
        <v>0</v>
      </c>
      <c r="E27" s="54"/>
    </row>
    <row r="28" spans="2:5" ht="15" customHeight="1" x14ac:dyDescent="0.35">
      <c r="B28" s="51">
        <f t="shared" si="0"/>
        <v>18</v>
      </c>
      <c r="C28" s="52" t="s">
        <v>35</v>
      </c>
      <c r="D28" s="53">
        <v>0</v>
      </c>
      <c r="E28" s="54"/>
    </row>
    <row r="29" spans="2:5" ht="15" customHeight="1" x14ac:dyDescent="0.35">
      <c r="B29" s="51">
        <f t="shared" si="0"/>
        <v>19</v>
      </c>
      <c r="C29" s="52" t="s">
        <v>36</v>
      </c>
      <c r="D29" s="53">
        <v>0</v>
      </c>
      <c r="E29" s="54"/>
    </row>
    <row r="30" spans="2:5" ht="15" customHeight="1" x14ac:dyDescent="0.35">
      <c r="B30" s="51">
        <f t="shared" si="0"/>
        <v>20</v>
      </c>
      <c r="C30" s="52" t="s">
        <v>37</v>
      </c>
      <c r="D30" s="53">
        <v>0</v>
      </c>
      <c r="E30" s="54"/>
    </row>
    <row r="31" spans="2:5" ht="15" customHeight="1" x14ac:dyDescent="0.35">
      <c r="B31" s="51">
        <f t="shared" si="0"/>
        <v>21</v>
      </c>
      <c r="C31" s="52" t="s">
        <v>38</v>
      </c>
      <c r="D31" s="53">
        <v>0</v>
      </c>
      <c r="E31" s="54"/>
    </row>
    <row r="32" spans="2:5" ht="15" customHeight="1" x14ac:dyDescent="0.35">
      <c r="B32" s="51">
        <f t="shared" si="0"/>
        <v>22</v>
      </c>
      <c r="C32" s="52" t="s">
        <v>39</v>
      </c>
      <c r="D32" s="53">
        <v>0</v>
      </c>
      <c r="E32" s="54"/>
    </row>
    <row r="33" spans="2:5" ht="15" customHeight="1" x14ac:dyDescent="0.35">
      <c r="B33" s="51">
        <f t="shared" si="0"/>
        <v>23</v>
      </c>
      <c r="C33" s="52" t="s">
        <v>38</v>
      </c>
      <c r="D33" s="53">
        <v>0</v>
      </c>
      <c r="E33" s="54"/>
    </row>
    <row r="34" spans="2:5" ht="15" customHeight="1" x14ac:dyDescent="0.35">
      <c r="B34" s="51">
        <f t="shared" si="0"/>
        <v>24</v>
      </c>
      <c r="C34" s="52" t="s">
        <v>40</v>
      </c>
      <c r="D34" s="53">
        <v>0</v>
      </c>
      <c r="E34" s="54"/>
    </row>
    <row r="35" spans="2:5" ht="15" customHeight="1" x14ac:dyDescent="0.35">
      <c r="B35" s="51">
        <f t="shared" si="0"/>
        <v>25</v>
      </c>
      <c r="C35" s="52" t="s">
        <v>53</v>
      </c>
      <c r="D35" s="53">
        <f t="shared" ref="D35" si="2">D30*1.4</f>
        <v>0</v>
      </c>
      <c r="E35" s="54"/>
    </row>
    <row r="36" spans="2:5" ht="15" customHeight="1" x14ac:dyDescent="0.35">
      <c r="B36" s="51">
        <f t="shared" si="0"/>
        <v>26</v>
      </c>
      <c r="C36" s="52" t="s">
        <v>54</v>
      </c>
      <c r="D36" s="53">
        <v>0</v>
      </c>
      <c r="E36" s="54"/>
    </row>
    <row r="37" spans="2:5" ht="15" customHeight="1" x14ac:dyDescent="0.35">
      <c r="B37" s="51">
        <f t="shared" si="0"/>
        <v>27</v>
      </c>
      <c r="C37" s="52" t="s">
        <v>55</v>
      </c>
      <c r="D37" s="53">
        <v>0</v>
      </c>
      <c r="E37" s="54"/>
    </row>
    <row r="38" spans="2:5" ht="15" customHeight="1" x14ac:dyDescent="0.35">
      <c r="B38" s="51">
        <f t="shared" si="0"/>
        <v>28</v>
      </c>
      <c r="C38" s="52" t="s">
        <v>56</v>
      </c>
      <c r="D38" s="53">
        <v>0</v>
      </c>
      <c r="E38" s="54"/>
    </row>
    <row r="39" spans="2:5" ht="15" customHeight="1" x14ac:dyDescent="0.35">
      <c r="B39" s="51">
        <f t="shared" si="0"/>
        <v>29</v>
      </c>
      <c r="C39" s="52" t="s">
        <v>57</v>
      </c>
      <c r="D39" s="53">
        <v>0</v>
      </c>
      <c r="E39" s="54"/>
    </row>
    <row r="40" spans="2:5" ht="15" customHeight="1" x14ac:dyDescent="0.35">
      <c r="B40" s="51">
        <f t="shared" si="0"/>
        <v>30</v>
      </c>
      <c r="C40" s="52" t="s">
        <v>58</v>
      </c>
      <c r="D40" s="53">
        <v>0</v>
      </c>
      <c r="E40" s="54"/>
    </row>
    <row r="41" spans="2:5" ht="15" customHeight="1" x14ac:dyDescent="0.35">
      <c r="B41" s="51">
        <f t="shared" si="0"/>
        <v>31</v>
      </c>
      <c r="C41" s="52" t="s">
        <v>59</v>
      </c>
      <c r="D41" s="55">
        <f>D34*0.6</f>
        <v>0</v>
      </c>
      <c r="E41" s="54"/>
    </row>
    <row r="42" spans="2:5" ht="15" customHeight="1" x14ac:dyDescent="0.35">
      <c r="B42" s="51">
        <f t="shared" si="0"/>
        <v>32</v>
      </c>
      <c r="C42" s="52" t="s">
        <v>60</v>
      </c>
      <c r="D42" s="55">
        <v>0</v>
      </c>
      <c r="E42" s="54"/>
    </row>
    <row r="43" spans="2:5" ht="15" customHeight="1" x14ac:dyDescent="0.35">
      <c r="B43" s="51">
        <f t="shared" si="0"/>
        <v>33</v>
      </c>
      <c r="C43" s="52" t="s">
        <v>61</v>
      </c>
      <c r="D43" s="55">
        <v>0</v>
      </c>
      <c r="E43" s="54"/>
    </row>
    <row r="44" spans="2:5" ht="15" customHeight="1" x14ac:dyDescent="0.35">
      <c r="B44" s="51">
        <f t="shared" si="0"/>
        <v>34</v>
      </c>
      <c r="C44" s="52" t="s">
        <v>62</v>
      </c>
      <c r="D44" s="55">
        <v>0</v>
      </c>
      <c r="E44" s="54"/>
    </row>
    <row r="45" spans="2:5" ht="15" customHeight="1" x14ac:dyDescent="0.35">
      <c r="B45" s="51">
        <f t="shared" si="0"/>
        <v>35</v>
      </c>
      <c r="C45" s="52" t="s">
        <v>63</v>
      </c>
      <c r="D45" s="55">
        <v>0</v>
      </c>
      <c r="E45" s="54"/>
    </row>
    <row r="46" spans="2:5" ht="15" customHeight="1" x14ac:dyDescent="0.35">
      <c r="B46" s="51">
        <f t="shared" si="0"/>
        <v>36</v>
      </c>
      <c r="C46" s="52" t="s">
        <v>64</v>
      </c>
      <c r="D46" s="55">
        <v>0</v>
      </c>
      <c r="E46" s="54"/>
    </row>
    <row r="47" spans="2:5" ht="15" customHeight="1" x14ac:dyDescent="0.35">
      <c r="B47" s="51">
        <f t="shared" si="0"/>
        <v>37</v>
      </c>
      <c r="C47" s="52" t="s">
        <v>65</v>
      </c>
      <c r="D47" s="55">
        <v>0</v>
      </c>
      <c r="E47" s="54"/>
    </row>
    <row r="48" spans="2:5" ht="15" customHeight="1" x14ac:dyDescent="0.35">
      <c r="B48" s="51">
        <f t="shared" si="0"/>
        <v>38</v>
      </c>
      <c r="C48" s="52" t="s">
        <v>133</v>
      </c>
      <c r="D48" s="55">
        <v>0</v>
      </c>
      <c r="E48" s="54"/>
    </row>
    <row r="49" spans="2:5" ht="15" customHeight="1" x14ac:dyDescent="0.35">
      <c r="B49" s="51">
        <f t="shared" si="0"/>
        <v>39</v>
      </c>
      <c r="C49" s="52" t="s">
        <v>66</v>
      </c>
      <c r="D49" s="55">
        <v>0</v>
      </c>
      <c r="E49" s="54"/>
    </row>
    <row r="50" spans="2:5" ht="15" customHeight="1" x14ac:dyDescent="0.35">
      <c r="B50" s="51">
        <f t="shared" si="0"/>
        <v>40</v>
      </c>
      <c r="C50" s="52" t="s">
        <v>67</v>
      </c>
      <c r="D50" s="55">
        <v>0</v>
      </c>
      <c r="E50" s="54"/>
    </row>
    <row r="51" spans="2:5" ht="15" customHeight="1" x14ac:dyDescent="0.35">
      <c r="B51" s="51">
        <f t="shared" si="0"/>
        <v>41</v>
      </c>
      <c r="C51" s="52" t="s">
        <v>68</v>
      </c>
      <c r="D51" s="55">
        <v>0</v>
      </c>
      <c r="E51" s="54"/>
    </row>
    <row r="52" spans="2:5" ht="15" customHeight="1" x14ac:dyDescent="0.35">
      <c r="B52" s="51">
        <f t="shared" si="0"/>
        <v>42</v>
      </c>
      <c r="C52" s="52" t="s">
        <v>69</v>
      </c>
      <c r="D52" s="55">
        <v>0</v>
      </c>
      <c r="E52" s="54"/>
    </row>
    <row r="53" spans="2:5" ht="15" customHeight="1" x14ac:dyDescent="0.35">
      <c r="B53" s="51">
        <f t="shared" si="0"/>
        <v>43</v>
      </c>
      <c r="C53" s="52" t="s">
        <v>70</v>
      </c>
      <c r="D53" s="55">
        <v>0</v>
      </c>
      <c r="E53" s="54"/>
    </row>
    <row r="54" spans="2:5" ht="15" customHeight="1" x14ac:dyDescent="0.35">
      <c r="B54" s="51">
        <f t="shared" si="0"/>
        <v>44</v>
      </c>
      <c r="C54" s="52" t="s">
        <v>134</v>
      </c>
      <c r="D54" s="55">
        <v>0</v>
      </c>
      <c r="E54" s="54"/>
    </row>
    <row r="55" spans="2:5" ht="15" customHeight="1" x14ac:dyDescent="0.35">
      <c r="B55" s="51">
        <f t="shared" si="0"/>
        <v>45</v>
      </c>
      <c r="C55" s="52" t="s">
        <v>71</v>
      </c>
      <c r="D55" s="55">
        <v>0</v>
      </c>
      <c r="E55" s="54"/>
    </row>
    <row r="56" spans="2:5" ht="15" customHeight="1" x14ac:dyDescent="0.35">
      <c r="B56" s="51">
        <f t="shared" si="0"/>
        <v>46</v>
      </c>
      <c r="C56" s="52" t="s">
        <v>72</v>
      </c>
      <c r="D56" s="55">
        <v>0</v>
      </c>
      <c r="E56" s="54"/>
    </row>
    <row r="57" spans="2:5" ht="15" customHeight="1" x14ac:dyDescent="0.35">
      <c r="B57" s="51">
        <f t="shared" si="0"/>
        <v>47</v>
      </c>
      <c r="C57" s="52" t="s">
        <v>71</v>
      </c>
      <c r="D57" s="55">
        <v>0</v>
      </c>
      <c r="E57" s="54"/>
    </row>
    <row r="58" spans="2:5" ht="15" customHeight="1" x14ac:dyDescent="0.35">
      <c r="B58" s="51">
        <f t="shared" si="0"/>
        <v>48</v>
      </c>
      <c r="C58" s="52" t="s">
        <v>73</v>
      </c>
      <c r="D58" s="55">
        <v>0</v>
      </c>
      <c r="E58" s="54"/>
    </row>
    <row r="59" spans="2:5" ht="15" customHeight="1" x14ac:dyDescent="0.35">
      <c r="B59" s="51">
        <f t="shared" si="0"/>
        <v>49</v>
      </c>
      <c r="C59" s="52" t="s">
        <v>74</v>
      </c>
      <c r="D59" s="55">
        <v>0</v>
      </c>
      <c r="E59" s="54"/>
    </row>
    <row r="60" spans="2:5" ht="15" customHeight="1" x14ac:dyDescent="0.35">
      <c r="B60" s="51">
        <f t="shared" si="0"/>
        <v>50</v>
      </c>
      <c r="C60" s="52" t="s">
        <v>135</v>
      </c>
      <c r="D60" s="55">
        <v>0</v>
      </c>
      <c r="E60" s="54"/>
    </row>
    <row r="61" spans="2:5" ht="15" customHeight="1" x14ac:dyDescent="0.35">
      <c r="B61" s="51">
        <f t="shared" si="0"/>
        <v>51</v>
      </c>
      <c r="C61" s="52" t="s">
        <v>75</v>
      </c>
      <c r="D61" s="55">
        <v>0</v>
      </c>
      <c r="E61" s="54"/>
    </row>
    <row r="62" spans="2:5" ht="15" customHeight="1" x14ac:dyDescent="0.35">
      <c r="B62" s="51">
        <f t="shared" si="0"/>
        <v>52</v>
      </c>
      <c r="C62" s="52" t="s">
        <v>76</v>
      </c>
      <c r="D62" s="55">
        <v>0</v>
      </c>
      <c r="E62" s="54"/>
    </row>
    <row r="63" spans="2:5" ht="15" customHeight="1" x14ac:dyDescent="0.35">
      <c r="B63" s="51">
        <f t="shared" si="0"/>
        <v>53</v>
      </c>
      <c r="C63" s="52" t="s">
        <v>77</v>
      </c>
      <c r="D63" s="55">
        <v>0</v>
      </c>
      <c r="E63" s="54"/>
    </row>
    <row r="64" spans="2:5" ht="15" customHeight="1" x14ac:dyDescent="0.35">
      <c r="B64" s="51">
        <f t="shared" si="0"/>
        <v>54</v>
      </c>
      <c r="C64" s="52" t="s">
        <v>78</v>
      </c>
      <c r="D64" s="55">
        <v>0</v>
      </c>
      <c r="E64" s="54"/>
    </row>
    <row r="65" spans="2:5" ht="15" customHeight="1" x14ac:dyDescent="0.35">
      <c r="B65" s="51">
        <f t="shared" si="0"/>
        <v>55</v>
      </c>
      <c r="C65" s="52" t="s">
        <v>79</v>
      </c>
      <c r="D65" s="55">
        <v>0</v>
      </c>
      <c r="E65" s="54"/>
    </row>
    <row r="66" spans="2:5" ht="15" customHeight="1" x14ac:dyDescent="0.35">
      <c r="B66" s="51">
        <f t="shared" si="0"/>
        <v>56</v>
      </c>
      <c r="C66" s="52" t="s">
        <v>80</v>
      </c>
      <c r="D66" s="55">
        <v>0</v>
      </c>
      <c r="E66" s="54"/>
    </row>
    <row r="67" spans="2:5" ht="15" customHeight="1" x14ac:dyDescent="0.35">
      <c r="B67" s="51">
        <f t="shared" si="0"/>
        <v>57</v>
      </c>
      <c r="C67" s="52" t="s">
        <v>81</v>
      </c>
      <c r="D67" s="55">
        <f t="shared" ref="D67:D69" si="3">D52*1.2</f>
        <v>0</v>
      </c>
      <c r="E67" s="54"/>
    </row>
    <row r="68" spans="2:5" ht="15" customHeight="1" x14ac:dyDescent="0.35">
      <c r="B68" s="51">
        <f t="shared" si="0"/>
        <v>58</v>
      </c>
      <c r="C68" s="52" t="s">
        <v>82</v>
      </c>
      <c r="D68" s="55">
        <f t="shared" si="3"/>
        <v>0</v>
      </c>
      <c r="E68" s="54"/>
    </row>
    <row r="69" spans="2:5" ht="15" customHeight="1" x14ac:dyDescent="0.35">
      <c r="B69" s="51">
        <f t="shared" si="0"/>
        <v>59</v>
      </c>
      <c r="C69" s="52" t="s">
        <v>83</v>
      </c>
      <c r="D69" s="55">
        <f t="shared" si="3"/>
        <v>0</v>
      </c>
      <c r="E69" s="54"/>
    </row>
    <row r="70" spans="2:5" ht="15" customHeight="1" x14ac:dyDescent="0.35">
      <c r="B70" s="51">
        <f t="shared" si="0"/>
        <v>60</v>
      </c>
      <c r="C70" s="52" t="s">
        <v>136</v>
      </c>
      <c r="D70" s="55">
        <v>0</v>
      </c>
      <c r="E70" s="54"/>
    </row>
    <row r="71" spans="2:5" ht="15" customHeight="1" x14ac:dyDescent="0.35">
      <c r="B71" s="51">
        <f t="shared" si="0"/>
        <v>61</v>
      </c>
      <c r="C71" s="52" t="s">
        <v>84</v>
      </c>
      <c r="D71" s="55">
        <f>D63*2</f>
        <v>0</v>
      </c>
      <c r="E71" s="54"/>
    </row>
    <row r="72" spans="2:5" ht="15" customHeight="1" x14ac:dyDescent="0.35">
      <c r="B72" s="51">
        <f t="shared" si="0"/>
        <v>62</v>
      </c>
      <c r="C72" s="52" t="s">
        <v>85</v>
      </c>
      <c r="D72" s="55">
        <v>0</v>
      </c>
      <c r="E72" s="54"/>
    </row>
    <row r="73" spans="2:5" ht="15" customHeight="1" x14ac:dyDescent="0.35">
      <c r="B73" s="51">
        <f t="shared" si="0"/>
        <v>63</v>
      </c>
      <c r="C73" s="52" t="s">
        <v>86</v>
      </c>
      <c r="D73" s="55">
        <f>D35*2</f>
        <v>0</v>
      </c>
      <c r="E73" s="54"/>
    </row>
    <row r="74" spans="2:5" ht="15" customHeight="1" x14ac:dyDescent="0.35">
      <c r="B74" s="51">
        <f t="shared" si="0"/>
        <v>64</v>
      </c>
      <c r="C74" s="52" t="s">
        <v>87</v>
      </c>
      <c r="D74" s="55">
        <f t="shared" ref="D74:D76" si="4">D36*2</f>
        <v>0</v>
      </c>
      <c r="E74" s="54"/>
    </row>
    <row r="75" spans="2:5" ht="15" customHeight="1" x14ac:dyDescent="0.35">
      <c r="B75" s="51">
        <f t="shared" si="0"/>
        <v>65</v>
      </c>
      <c r="C75" s="52" t="s">
        <v>88</v>
      </c>
      <c r="D75" s="55">
        <f t="shared" si="4"/>
        <v>0</v>
      </c>
      <c r="E75" s="54"/>
    </row>
    <row r="76" spans="2:5" ht="15" customHeight="1" x14ac:dyDescent="0.35">
      <c r="B76" s="51">
        <f t="shared" si="0"/>
        <v>66</v>
      </c>
      <c r="C76" s="52" t="s">
        <v>89</v>
      </c>
      <c r="D76" s="55">
        <f t="shared" si="4"/>
        <v>0</v>
      </c>
      <c r="E76" s="54"/>
    </row>
    <row r="77" spans="2:5" ht="15" customHeight="1" x14ac:dyDescent="0.35">
      <c r="B77" s="51">
        <f t="shared" ref="B77:B109" si="5">B76+1</f>
        <v>67</v>
      </c>
      <c r="C77" s="52" t="s">
        <v>90</v>
      </c>
      <c r="D77" s="55">
        <v>0</v>
      </c>
      <c r="E77" s="54"/>
    </row>
    <row r="78" spans="2:5" ht="15" customHeight="1" x14ac:dyDescent="0.35">
      <c r="B78" s="51">
        <f t="shared" si="5"/>
        <v>68</v>
      </c>
      <c r="C78" s="52" t="s">
        <v>91</v>
      </c>
      <c r="D78" s="55">
        <v>0</v>
      </c>
      <c r="E78" s="54"/>
    </row>
    <row r="79" spans="2:5" ht="15" customHeight="1" x14ac:dyDescent="0.35">
      <c r="B79" s="51">
        <f t="shared" si="5"/>
        <v>69</v>
      </c>
      <c r="C79" s="52" t="s">
        <v>92</v>
      </c>
      <c r="D79" s="55">
        <v>0</v>
      </c>
      <c r="E79" s="54"/>
    </row>
    <row r="80" spans="2:5" ht="15" customHeight="1" x14ac:dyDescent="0.35">
      <c r="B80" s="51">
        <f t="shared" si="5"/>
        <v>70</v>
      </c>
      <c r="C80" s="52" t="s">
        <v>93</v>
      </c>
      <c r="D80" s="55">
        <f t="shared" ref="D80:D103" si="6">D61*0.4</f>
        <v>0</v>
      </c>
      <c r="E80" s="54"/>
    </row>
    <row r="81" spans="2:5" ht="15" customHeight="1" x14ac:dyDescent="0.35">
      <c r="B81" s="51">
        <f t="shared" si="5"/>
        <v>71</v>
      </c>
      <c r="C81" s="52" t="s">
        <v>92</v>
      </c>
      <c r="D81" s="55">
        <f t="shared" si="6"/>
        <v>0</v>
      </c>
      <c r="E81" s="54"/>
    </row>
    <row r="82" spans="2:5" ht="15" customHeight="1" x14ac:dyDescent="0.35">
      <c r="B82" s="51">
        <f t="shared" si="5"/>
        <v>72</v>
      </c>
      <c r="C82" s="52" t="s">
        <v>94</v>
      </c>
      <c r="D82" s="55">
        <f t="shared" si="6"/>
        <v>0</v>
      </c>
      <c r="E82" s="54"/>
    </row>
    <row r="83" spans="2:5" ht="15" customHeight="1" x14ac:dyDescent="0.35">
      <c r="B83" s="51">
        <f t="shared" si="5"/>
        <v>73</v>
      </c>
      <c r="C83" s="52" t="s">
        <v>95</v>
      </c>
      <c r="D83" s="55">
        <f t="shared" si="6"/>
        <v>0</v>
      </c>
      <c r="E83" s="54"/>
    </row>
    <row r="84" spans="2:5" ht="15" customHeight="1" x14ac:dyDescent="0.35">
      <c r="B84" s="51">
        <f t="shared" si="5"/>
        <v>74</v>
      </c>
      <c r="C84" s="52" t="s">
        <v>96</v>
      </c>
      <c r="D84" s="55">
        <f t="shared" si="6"/>
        <v>0</v>
      </c>
      <c r="E84" s="54"/>
    </row>
    <row r="85" spans="2:5" ht="15" customHeight="1" x14ac:dyDescent="0.35">
      <c r="B85" s="51">
        <f t="shared" si="5"/>
        <v>75</v>
      </c>
      <c r="C85" s="52" t="s">
        <v>97</v>
      </c>
      <c r="D85" s="55">
        <f t="shared" si="6"/>
        <v>0</v>
      </c>
      <c r="E85" s="54"/>
    </row>
    <row r="86" spans="2:5" ht="15" customHeight="1" x14ac:dyDescent="0.35">
      <c r="B86" s="51">
        <f t="shared" si="5"/>
        <v>76</v>
      </c>
      <c r="C86" s="52" t="s">
        <v>98</v>
      </c>
      <c r="D86" s="55">
        <f t="shared" si="6"/>
        <v>0</v>
      </c>
      <c r="E86" s="54"/>
    </row>
    <row r="87" spans="2:5" ht="15" customHeight="1" x14ac:dyDescent="0.35">
      <c r="B87" s="51">
        <f t="shared" si="5"/>
        <v>77</v>
      </c>
      <c r="C87" s="52" t="s">
        <v>99</v>
      </c>
      <c r="D87" s="55">
        <f t="shared" si="6"/>
        <v>0</v>
      </c>
      <c r="E87" s="54"/>
    </row>
    <row r="88" spans="2:5" ht="15" customHeight="1" x14ac:dyDescent="0.35">
      <c r="B88" s="51">
        <f t="shared" si="5"/>
        <v>78</v>
      </c>
      <c r="C88" s="52" t="s">
        <v>100</v>
      </c>
      <c r="D88" s="55">
        <f t="shared" si="6"/>
        <v>0</v>
      </c>
      <c r="E88" s="54"/>
    </row>
    <row r="89" spans="2:5" ht="15" customHeight="1" x14ac:dyDescent="0.35">
      <c r="B89" s="51">
        <f t="shared" si="5"/>
        <v>79</v>
      </c>
      <c r="C89" s="52" t="s">
        <v>101</v>
      </c>
      <c r="D89" s="55">
        <f t="shared" si="6"/>
        <v>0</v>
      </c>
      <c r="E89" s="54"/>
    </row>
    <row r="90" spans="2:5" ht="15" customHeight="1" x14ac:dyDescent="0.35">
      <c r="B90" s="51">
        <f t="shared" si="5"/>
        <v>80</v>
      </c>
      <c r="C90" s="52" t="s">
        <v>102</v>
      </c>
      <c r="D90" s="55">
        <f t="shared" si="6"/>
        <v>0</v>
      </c>
      <c r="E90" s="54"/>
    </row>
    <row r="91" spans="2:5" ht="15" customHeight="1" x14ac:dyDescent="0.35">
      <c r="B91" s="51">
        <f t="shared" si="5"/>
        <v>81</v>
      </c>
      <c r="C91" s="52" t="s">
        <v>103</v>
      </c>
      <c r="D91" s="55">
        <f t="shared" si="6"/>
        <v>0</v>
      </c>
      <c r="E91" s="54"/>
    </row>
    <row r="92" spans="2:5" ht="15" customHeight="1" x14ac:dyDescent="0.35">
      <c r="B92" s="51">
        <f t="shared" si="5"/>
        <v>82</v>
      </c>
      <c r="C92" s="52" t="s">
        <v>104</v>
      </c>
      <c r="D92" s="55">
        <f t="shared" si="6"/>
        <v>0</v>
      </c>
      <c r="E92" s="54"/>
    </row>
    <row r="93" spans="2:5" ht="15" customHeight="1" x14ac:dyDescent="0.35">
      <c r="B93" s="51">
        <f t="shared" si="5"/>
        <v>83</v>
      </c>
      <c r="C93" s="52" t="s">
        <v>105</v>
      </c>
      <c r="D93" s="55">
        <f t="shared" si="6"/>
        <v>0</v>
      </c>
      <c r="E93" s="54"/>
    </row>
    <row r="94" spans="2:5" ht="15" customHeight="1" x14ac:dyDescent="0.35">
      <c r="B94" s="51">
        <f t="shared" si="5"/>
        <v>84</v>
      </c>
      <c r="C94" s="52" t="s">
        <v>106</v>
      </c>
      <c r="D94" s="55">
        <f t="shared" si="6"/>
        <v>0</v>
      </c>
      <c r="E94" s="54"/>
    </row>
    <row r="95" spans="2:5" ht="15" customHeight="1" x14ac:dyDescent="0.35">
      <c r="B95" s="51">
        <f t="shared" si="5"/>
        <v>85</v>
      </c>
      <c r="C95" s="52" t="s">
        <v>107</v>
      </c>
      <c r="D95" s="55">
        <v>0</v>
      </c>
      <c r="E95" s="54"/>
    </row>
    <row r="96" spans="2:5" ht="15" customHeight="1" x14ac:dyDescent="0.35">
      <c r="B96" s="51">
        <f t="shared" si="5"/>
        <v>86</v>
      </c>
      <c r="C96" s="52" t="s">
        <v>108</v>
      </c>
      <c r="D96" s="55">
        <f t="shared" si="6"/>
        <v>0</v>
      </c>
      <c r="E96" s="54"/>
    </row>
    <row r="97" spans="2:7" ht="15" customHeight="1" x14ac:dyDescent="0.35">
      <c r="B97" s="51">
        <f t="shared" si="5"/>
        <v>87</v>
      </c>
      <c r="C97" s="52" t="s">
        <v>109</v>
      </c>
      <c r="D97" s="55">
        <v>0</v>
      </c>
      <c r="E97" s="54"/>
    </row>
    <row r="98" spans="2:7" ht="15" customHeight="1" x14ac:dyDescent="0.35">
      <c r="B98" s="51">
        <f t="shared" si="5"/>
        <v>88</v>
      </c>
      <c r="C98" s="52" t="s">
        <v>110</v>
      </c>
      <c r="D98" s="55">
        <v>0</v>
      </c>
      <c r="E98" s="54"/>
    </row>
    <row r="99" spans="2:7" ht="15" customHeight="1" x14ac:dyDescent="0.35">
      <c r="B99" s="51">
        <f t="shared" si="5"/>
        <v>89</v>
      </c>
      <c r="C99" s="52" t="s">
        <v>111</v>
      </c>
      <c r="D99" s="55">
        <v>0</v>
      </c>
      <c r="E99" s="54"/>
    </row>
    <row r="100" spans="2:7" ht="15" customHeight="1" x14ac:dyDescent="0.35">
      <c r="B100" s="51">
        <f t="shared" si="5"/>
        <v>90</v>
      </c>
      <c r="C100" s="52" t="s">
        <v>112</v>
      </c>
      <c r="D100" s="55">
        <v>0</v>
      </c>
      <c r="E100" s="54"/>
    </row>
    <row r="101" spans="2:7" ht="15" customHeight="1" x14ac:dyDescent="0.35">
      <c r="B101" s="51">
        <f t="shared" si="5"/>
        <v>91</v>
      </c>
      <c r="C101" s="52" t="s">
        <v>113</v>
      </c>
      <c r="D101" s="55">
        <v>0</v>
      </c>
      <c r="E101" s="54"/>
    </row>
    <row r="102" spans="2:7" ht="15" customHeight="1" x14ac:dyDescent="0.35">
      <c r="B102" s="51">
        <f t="shared" si="5"/>
        <v>92</v>
      </c>
      <c r="C102" s="52" t="s">
        <v>114</v>
      </c>
      <c r="D102" s="55">
        <v>0</v>
      </c>
      <c r="E102" s="54"/>
    </row>
    <row r="103" spans="2:7" ht="15" customHeight="1" x14ac:dyDescent="0.35">
      <c r="B103" s="51">
        <f t="shared" si="5"/>
        <v>93</v>
      </c>
      <c r="C103" s="52" t="s">
        <v>115</v>
      </c>
      <c r="D103" s="55">
        <f t="shared" si="6"/>
        <v>0</v>
      </c>
      <c r="E103" s="54"/>
    </row>
    <row r="104" spans="2:7" ht="15" customHeight="1" x14ac:dyDescent="0.35">
      <c r="B104" s="51">
        <f t="shared" si="5"/>
        <v>94</v>
      </c>
      <c r="C104" s="52" t="s">
        <v>116</v>
      </c>
      <c r="D104" s="55">
        <v>0</v>
      </c>
      <c r="E104" s="54"/>
    </row>
    <row r="105" spans="2:7" ht="15" customHeight="1" x14ac:dyDescent="0.35">
      <c r="B105" s="51">
        <f t="shared" si="5"/>
        <v>95</v>
      </c>
      <c r="C105" s="52" t="s">
        <v>115</v>
      </c>
      <c r="D105" s="55">
        <v>0</v>
      </c>
      <c r="E105" s="54"/>
    </row>
    <row r="106" spans="2:7" ht="15" customHeight="1" x14ac:dyDescent="0.35">
      <c r="B106" s="51">
        <f t="shared" si="5"/>
        <v>96</v>
      </c>
      <c r="C106" s="52" t="s">
        <v>117</v>
      </c>
      <c r="D106" s="55">
        <v>0</v>
      </c>
      <c r="E106" s="54"/>
    </row>
    <row r="107" spans="2:7" ht="15" customHeight="1" x14ac:dyDescent="0.35">
      <c r="B107" s="51">
        <f t="shared" si="5"/>
        <v>97</v>
      </c>
      <c r="C107" s="52" t="s">
        <v>124</v>
      </c>
      <c r="D107" s="55">
        <v>0</v>
      </c>
      <c r="E107" s="54"/>
    </row>
    <row r="108" spans="2:7" ht="15" customHeight="1" x14ac:dyDescent="0.35">
      <c r="B108" s="51">
        <f t="shared" si="5"/>
        <v>98</v>
      </c>
      <c r="C108" s="52" t="s">
        <v>125</v>
      </c>
      <c r="D108" s="55">
        <v>0</v>
      </c>
      <c r="E108" s="54"/>
      <c r="G108" s="56"/>
    </row>
    <row r="109" spans="2:7" ht="15" customHeight="1" x14ac:dyDescent="0.35">
      <c r="B109" s="51">
        <f t="shared" si="5"/>
        <v>99</v>
      </c>
      <c r="C109" s="52" t="s">
        <v>126</v>
      </c>
      <c r="D109" s="55">
        <v>0</v>
      </c>
      <c r="E109" s="54"/>
    </row>
    <row r="110" spans="2:7" x14ac:dyDescent="0.35">
      <c r="B110" s="51">
        <v>100</v>
      </c>
      <c r="C110" s="57" t="s">
        <v>127</v>
      </c>
      <c r="D110" s="58">
        <v>0</v>
      </c>
      <c r="E110" s="59"/>
    </row>
    <row r="111" spans="2:7" x14ac:dyDescent="0.35">
      <c r="D111" s="60">
        <f>SUM(D11:D110)</f>
        <v>0</v>
      </c>
      <c r="E111" s="60">
        <f>SUM(E11:E110)</f>
        <v>0</v>
      </c>
    </row>
    <row r="112" spans="2:7" x14ac:dyDescent="0.35">
      <c r="D112" s="56">
        <v>0</v>
      </c>
    </row>
    <row r="114" spans="2:5" x14ac:dyDescent="0.35">
      <c r="B114" s="61" t="s">
        <v>130</v>
      </c>
      <c r="C114" s="61"/>
    </row>
    <row r="115" spans="2:5" x14ac:dyDescent="0.35">
      <c r="B115" s="61" t="s">
        <v>131</v>
      </c>
      <c r="C115" s="61"/>
    </row>
    <row r="116" spans="2:5" x14ac:dyDescent="0.35">
      <c r="B116" s="61"/>
      <c r="C116" s="61"/>
    </row>
    <row r="124" spans="2:5" x14ac:dyDescent="0.35">
      <c r="E124" s="56"/>
    </row>
  </sheetData>
  <mergeCells count="1">
    <mergeCell ref="B8:E8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134"/>
  <sheetViews>
    <sheetView showGridLines="0" workbookViewId="0">
      <selection activeCell="B1" sqref="B1:I5"/>
    </sheetView>
  </sheetViews>
  <sheetFormatPr defaultColWidth="8.7265625" defaultRowHeight="15.5" x14ac:dyDescent="0.35"/>
  <cols>
    <col min="1" max="1" width="4.7265625" style="3" customWidth="1"/>
    <col min="2" max="2" width="14.453125" style="3" customWidth="1"/>
    <col min="3" max="3" width="18.453125" style="3" customWidth="1"/>
    <col min="4" max="4" width="18" style="3" customWidth="1"/>
    <col min="5" max="5" width="18.7265625" style="3" customWidth="1"/>
    <col min="6" max="6" width="16.81640625" style="3" customWidth="1"/>
    <col min="7" max="7" width="21" style="3" customWidth="1"/>
    <col min="8" max="8" width="25.7265625" style="3" customWidth="1"/>
    <col min="9" max="9" width="15.54296875" style="3" customWidth="1"/>
    <col min="10" max="10" width="9.1796875" style="3" customWidth="1"/>
    <col min="11" max="12" width="8.7265625" style="3"/>
    <col min="13" max="13" width="13.26953125" style="3" bestFit="1" customWidth="1"/>
    <col min="14" max="14" width="9.7265625" style="3" bestFit="1" customWidth="1"/>
    <col min="15" max="16384" width="8.7265625" style="3"/>
  </cols>
  <sheetData>
    <row r="1" spans="2:11" ht="28" customHeight="1" x14ac:dyDescent="0.35">
      <c r="B1" s="91" t="s">
        <v>140</v>
      </c>
      <c r="C1" s="92"/>
      <c r="D1" s="2"/>
      <c r="E1" s="2"/>
      <c r="F1" s="2"/>
      <c r="G1" s="2"/>
      <c r="H1" s="2"/>
      <c r="I1" s="2"/>
    </row>
    <row r="2" spans="2:11" ht="28" customHeight="1" x14ac:dyDescent="0.35">
      <c r="B2" s="91" t="s">
        <v>147</v>
      </c>
      <c r="C2" s="92"/>
      <c r="D2" s="92"/>
      <c r="E2" s="4"/>
      <c r="F2" s="4"/>
      <c r="G2" s="4"/>
      <c r="H2" s="4"/>
      <c r="I2" s="75" t="s">
        <v>152</v>
      </c>
    </row>
    <row r="3" spans="2:11" ht="33" customHeight="1" x14ac:dyDescent="0.35">
      <c r="C3" s="72" t="s">
        <v>14</v>
      </c>
      <c r="D3" s="5" t="str">
        <f>Inizio!$C$3</f>
        <v>Società XYZ SpA</v>
      </c>
      <c r="G3" s="66" t="s">
        <v>151</v>
      </c>
      <c r="H3" s="67" t="s">
        <v>150</v>
      </c>
      <c r="I3" s="6"/>
    </row>
    <row r="4" spans="2:11" ht="28.5" customHeight="1" x14ac:dyDescent="0.35">
      <c r="B4" s="65"/>
      <c r="C4" s="73" t="s">
        <v>51</v>
      </c>
      <c r="D4" s="7" t="str">
        <f>Inizio!$C$6</f>
        <v>31/12/20XX</v>
      </c>
      <c r="G4" s="68" t="s">
        <v>148</v>
      </c>
      <c r="H4" s="69" t="s">
        <v>150</v>
      </c>
      <c r="I4" s="8"/>
    </row>
    <row r="5" spans="2:11" ht="27" customHeight="1" x14ac:dyDescent="0.35">
      <c r="B5" s="65"/>
      <c r="C5" s="73" t="s">
        <v>52</v>
      </c>
      <c r="D5" s="7">
        <f ca="1">TODAY()</f>
        <v>43111</v>
      </c>
      <c r="G5" s="70" t="s">
        <v>149</v>
      </c>
      <c r="H5" s="71" t="s">
        <v>150</v>
      </c>
      <c r="I5" s="8"/>
    </row>
    <row r="6" spans="2:11" x14ac:dyDescent="0.35">
      <c r="D6" s="5"/>
      <c r="H6" s="8"/>
      <c r="I6" s="8"/>
    </row>
    <row r="7" spans="2:11" x14ac:dyDescent="0.35">
      <c r="B7" s="89" t="s">
        <v>119</v>
      </c>
      <c r="C7" s="89"/>
      <c r="D7" s="89"/>
      <c r="E7" s="89"/>
      <c r="F7" s="89"/>
      <c r="G7" s="89"/>
      <c r="H7" s="89"/>
      <c r="I7" s="89"/>
    </row>
    <row r="9" spans="2:11" ht="18" customHeight="1" x14ac:dyDescent="0.35">
      <c r="B9" s="9" t="s">
        <v>118</v>
      </c>
      <c r="C9" s="10"/>
      <c r="D9" s="11">
        <f>'Partitario clienti'!D111-'Partitario clienti'!E111</f>
        <v>0</v>
      </c>
      <c r="G9" s="9" t="s">
        <v>5</v>
      </c>
      <c r="H9" s="9"/>
      <c r="I9" s="12">
        <f>IF(D13="Basso",1,IF(D13="Alto",3,2))</f>
        <v>1</v>
      </c>
    </row>
    <row r="10" spans="2:11" ht="18" customHeight="1" x14ac:dyDescent="0.35">
      <c r="B10" s="9" t="s">
        <v>0</v>
      </c>
      <c r="C10" s="13"/>
      <c r="D10" s="14">
        <v>0</v>
      </c>
      <c r="G10" s="9" t="s">
        <v>6</v>
      </c>
      <c r="H10" s="9"/>
      <c r="I10" s="12">
        <f>D10/I9</f>
        <v>0</v>
      </c>
    </row>
    <row r="11" spans="2:11" ht="18" customHeight="1" x14ac:dyDescent="0.35">
      <c r="B11" s="9" t="s">
        <v>1</v>
      </c>
      <c r="C11" s="9"/>
      <c r="D11" s="9"/>
      <c r="G11" s="9" t="s">
        <v>128</v>
      </c>
      <c r="H11" s="9"/>
      <c r="I11" s="12">
        <f ca="1">-RANDBETWEEN(0,500000)</f>
        <v>-3323</v>
      </c>
    </row>
    <row r="12" spans="2:11" ht="18" customHeight="1" x14ac:dyDescent="0.35">
      <c r="B12" s="9" t="s">
        <v>3</v>
      </c>
      <c r="C12" s="9"/>
      <c r="D12" s="9"/>
      <c r="J12" s="15"/>
      <c r="K12" s="15"/>
    </row>
    <row r="13" spans="2:11" ht="18" customHeight="1" x14ac:dyDescent="0.35">
      <c r="B13" s="9" t="s">
        <v>4</v>
      </c>
      <c r="C13" s="9"/>
      <c r="D13" s="16" t="str">
        <f>IF(D17*E17=4,"Basso",IF(D17*E17=9,"Alto","Moderato"))</f>
        <v>Basso</v>
      </c>
      <c r="J13" s="15" t="s">
        <v>2</v>
      </c>
      <c r="K13" s="15"/>
    </row>
    <row r="14" spans="2:11" ht="18" customHeight="1" x14ac:dyDescent="0.35">
      <c r="J14" s="15" t="s">
        <v>120</v>
      </c>
      <c r="K14" s="15"/>
    </row>
    <row r="15" spans="2:11" ht="18" customHeight="1" x14ac:dyDescent="0.35">
      <c r="J15" s="15"/>
      <c r="K15" s="15"/>
    </row>
    <row r="16" spans="2:11" ht="15" customHeight="1" x14ac:dyDescent="0.35">
      <c r="J16" s="15"/>
      <c r="K16" s="15"/>
    </row>
    <row r="17" spans="2:11" x14ac:dyDescent="0.35">
      <c r="D17" s="17">
        <v>2</v>
      </c>
      <c r="E17" s="17">
        <v>2</v>
      </c>
      <c r="F17" s="17">
        <v>2</v>
      </c>
      <c r="G17" s="18"/>
      <c r="J17" s="15"/>
      <c r="K17" s="15"/>
    </row>
    <row r="18" spans="2:11" x14ac:dyDescent="0.35">
      <c r="B18" s="19" t="s">
        <v>138</v>
      </c>
      <c r="C18" s="19" t="s">
        <v>139</v>
      </c>
      <c r="D18" s="19" t="s">
        <v>121</v>
      </c>
      <c r="E18" s="19" t="s">
        <v>7</v>
      </c>
      <c r="F18" s="19" t="s">
        <v>122</v>
      </c>
      <c r="G18" s="19" t="s">
        <v>123</v>
      </c>
      <c r="H18" s="19" t="s">
        <v>8</v>
      </c>
      <c r="I18" s="19" t="s">
        <v>9</v>
      </c>
      <c r="J18" s="3" t="s">
        <v>15</v>
      </c>
    </row>
    <row r="19" spans="2:11" x14ac:dyDescent="0.35">
      <c r="B19" s="20"/>
      <c r="C19" s="90"/>
      <c r="D19" s="90"/>
      <c r="E19" s="21"/>
      <c r="F19" s="22"/>
      <c r="G19" s="22"/>
      <c r="H19" s="21"/>
      <c r="I19" s="23">
        <f ca="1">I11</f>
        <v>-3323</v>
      </c>
      <c r="J19" s="24"/>
    </row>
    <row r="20" spans="2:11" x14ac:dyDescent="0.35">
      <c r="B20" s="25">
        <f>'Partitario clienti'!B11</f>
        <v>1</v>
      </c>
      <c r="C20" s="26" t="str">
        <f>'Partitario clienti'!C11</f>
        <v>Cliente A</v>
      </c>
      <c r="D20" s="27">
        <f>'Partitario clienti'!D11-'Partitario clienti'!E11</f>
        <v>0</v>
      </c>
      <c r="E20" s="28">
        <f ca="1">D20+I19</f>
        <v>-3323</v>
      </c>
      <c r="F20" s="29">
        <f t="shared" ref="F20:F25" ca="1" si="0">IF(E20&gt;0,ROUND(E20/H20+0.5,0),0)</f>
        <v>0</v>
      </c>
      <c r="G20" s="29">
        <f ca="1">IF(F20=0,0,1)</f>
        <v>0</v>
      </c>
      <c r="H20" s="30">
        <f t="shared" ref="H20:H51" si="1">$I$10</f>
        <v>0</v>
      </c>
      <c r="I20" s="31">
        <f t="shared" ref="I20:I25" ca="1" si="2">E20-(F20*H20)</f>
        <v>-3323</v>
      </c>
    </row>
    <row r="21" spans="2:11" x14ac:dyDescent="0.35">
      <c r="B21" s="25">
        <f>'Partitario clienti'!B12</f>
        <v>2</v>
      </c>
      <c r="C21" s="26" t="str">
        <f>'Partitario clienti'!C12</f>
        <v>Cliente B</v>
      </c>
      <c r="D21" s="27">
        <f>'Partitario clienti'!D12-'Partitario clienti'!E12</f>
        <v>0</v>
      </c>
      <c r="E21" s="28">
        <f ca="1">D21+I20</f>
        <v>-3323</v>
      </c>
      <c r="F21" s="29">
        <f t="shared" ca="1" si="0"/>
        <v>0</v>
      </c>
      <c r="G21" s="29">
        <f t="shared" ref="G21:G84" ca="1" si="3">IF(F21=0,0,1)</f>
        <v>0</v>
      </c>
      <c r="H21" s="30">
        <f t="shared" si="1"/>
        <v>0</v>
      </c>
      <c r="I21" s="31">
        <f t="shared" ca="1" si="2"/>
        <v>-3323</v>
      </c>
    </row>
    <row r="22" spans="2:11" x14ac:dyDescent="0.35">
      <c r="B22" s="25">
        <f>'Partitario clienti'!B13</f>
        <v>3</v>
      </c>
      <c r="C22" s="26" t="str">
        <f>'Partitario clienti'!C13</f>
        <v>Cliente C</v>
      </c>
      <c r="D22" s="27">
        <f>'Partitario clienti'!D13-'Partitario clienti'!E13</f>
        <v>0</v>
      </c>
      <c r="E22" s="28">
        <f t="shared" ref="E22:E43" ca="1" si="4">D22+I21</f>
        <v>-3323</v>
      </c>
      <c r="F22" s="29">
        <f t="shared" ca="1" si="0"/>
        <v>0</v>
      </c>
      <c r="G22" s="29">
        <f t="shared" ca="1" si="3"/>
        <v>0</v>
      </c>
      <c r="H22" s="30">
        <f t="shared" si="1"/>
        <v>0</v>
      </c>
      <c r="I22" s="31">
        <f t="shared" ca="1" si="2"/>
        <v>-3323</v>
      </c>
    </row>
    <row r="23" spans="2:11" x14ac:dyDescent="0.35">
      <c r="B23" s="25">
        <f>'Partitario clienti'!B14</f>
        <v>4</v>
      </c>
      <c r="C23" s="26" t="str">
        <f>'Partitario clienti'!C14</f>
        <v>Cliente F</v>
      </c>
      <c r="D23" s="27">
        <f>'Partitario clienti'!D14-'Partitario clienti'!E14</f>
        <v>0</v>
      </c>
      <c r="E23" s="28">
        <f t="shared" ca="1" si="4"/>
        <v>-3323</v>
      </c>
      <c r="F23" s="29">
        <f t="shared" ca="1" si="0"/>
        <v>0</v>
      </c>
      <c r="G23" s="29">
        <f t="shared" ca="1" si="3"/>
        <v>0</v>
      </c>
      <c r="H23" s="30">
        <f t="shared" si="1"/>
        <v>0</v>
      </c>
      <c r="I23" s="31">
        <f t="shared" ca="1" si="2"/>
        <v>-3323</v>
      </c>
    </row>
    <row r="24" spans="2:11" x14ac:dyDescent="0.35">
      <c r="B24" s="25">
        <f>'Partitario clienti'!B15</f>
        <v>5</v>
      </c>
      <c r="C24" s="26" t="str">
        <f>'Partitario clienti'!C15</f>
        <v>Cliente G</v>
      </c>
      <c r="D24" s="27">
        <f>'Partitario clienti'!D15-'Partitario clienti'!E15</f>
        <v>0</v>
      </c>
      <c r="E24" s="28">
        <f t="shared" ca="1" si="4"/>
        <v>-3323</v>
      </c>
      <c r="F24" s="29">
        <f t="shared" ca="1" si="0"/>
        <v>0</v>
      </c>
      <c r="G24" s="29">
        <f t="shared" ca="1" si="3"/>
        <v>0</v>
      </c>
      <c r="H24" s="30">
        <f t="shared" si="1"/>
        <v>0</v>
      </c>
      <c r="I24" s="31">
        <f t="shared" ca="1" si="2"/>
        <v>-3323</v>
      </c>
    </row>
    <row r="25" spans="2:11" x14ac:dyDescent="0.35">
      <c r="B25" s="25">
        <f>'Partitario clienti'!B16</f>
        <v>6</v>
      </c>
      <c r="C25" s="26" t="str">
        <f>'Partitario clienti'!C16</f>
        <v>Cliente H</v>
      </c>
      <c r="D25" s="27">
        <f>'Partitario clienti'!D16-'Partitario clienti'!E16</f>
        <v>0</v>
      </c>
      <c r="E25" s="28">
        <f t="shared" ca="1" si="4"/>
        <v>-3323</v>
      </c>
      <c r="F25" s="29">
        <f t="shared" ca="1" si="0"/>
        <v>0</v>
      </c>
      <c r="G25" s="29">
        <f t="shared" ca="1" si="3"/>
        <v>0</v>
      </c>
      <c r="H25" s="30">
        <f t="shared" si="1"/>
        <v>0</v>
      </c>
      <c r="I25" s="31">
        <f t="shared" ca="1" si="2"/>
        <v>-3323</v>
      </c>
    </row>
    <row r="26" spans="2:11" x14ac:dyDescent="0.35">
      <c r="B26" s="25">
        <f>'Partitario clienti'!B17</f>
        <v>7</v>
      </c>
      <c r="C26" s="26" t="str">
        <f>'Partitario clienti'!C17</f>
        <v>Cliente I</v>
      </c>
      <c r="D26" s="27">
        <f>'Partitario clienti'!D17-'Partitario clienti'!E17</f>
        <v>0</v>
      </c>
      <c r="E26" s="28">
        <f t="shared" ca="1" si="4"/>
        <v>-3323</v>
      </c>
      <c r="F26" s="29">
        <f t="shared" ref="F26:F89" ca="1" si="5">IF(E26&gt;0,ROUND(E26/H26+0.5,0),0)</f>
        <v>0</v>
      </c>
      <c r="G26" s="29">
        <f t="shared" ca="1" si="3"/>
        <v>0</v>
      </c>
      <c r="H26" s="30">
        <f t="shared" si="1"/>
        <v>0</v>
      </c>
      <c r="I26" s="31">
        <f t="shared" ref="I26:I43" ca="1" si="6">E26-(F26*H26)</f>
        <v>-3323</v>
      </c>
    </row>
    <row r="27" spans="2:11" x14ac:dyDescent="0.35">
      <c r="B27" s="25">
        <f>'Partitario clienti'!B18</f>
        <v>8</v>
      </c>
      <c r="C27" s="26" t="str">
        <f>'Partitario clienti'!C18</f>
        <v>Cliente J</v>
      </c>
      <c r="D27" s="27">
        <f>'Partitario clienti'!D18-'Partitario clienti'!E18</f>
        <v>0</v>
      </c>
      <c r="E27" s="28">
        <f t="shared" ca="1" si="4"/>
        <v>-3323</v>
      </c>
      <c r="F27" s="29">
        <f t="shared" ca="1" si="5"/>
        <v>0</v>
      </c>
      <c r="G27" s="29">
        <f t="shared" ca="1" si="3"/>
        <v>0</v>
      </c>
      <c r="H27" s="30">
        <f t="shared" si="1"/>
        <v>0</v>
      </c>
      <c r="I27" s="31">
        <f t="shared" ca="1" si="6"/>
        <v>-3323</v>
      </c>
    </row>
    <row r="28" spans="2:11" x14ac:dyDescent="0.35">
      <c r="B28" s="25">
        <f>'Partitario clienti'!B19</f>
        <v>9</v>
      </c>
      <c r="C28" s="26" t="str">
        <f>'Partitario clienti'!C19</f>
        <v>Cliente K</v>
      </c>
      <c r="D28" s="27">
        <f>'Partitario clienti'!D19-'Partitario clienti'!E19</f>
        <v>0</v>
      </c>
      <c r="E28" s="28">
        <f t="shared" ca="1" si="4"/>
        <v>-3323</v>
      </c>
      <c r="F28" s="29">
        <f t="shared" ca="1" si="5"/>
        <v>0</v>
      </c>
      <c r="G28" s="29">
        <f t="shared" ca="1" si="3"/>
        <v>0</v>
      </c>
      <c r="H28" s="30">
        <f t="shared" si="1"/>
        <v>0</v>
      </c>
      <c r="I28" s="31">
        <f t="shared" ca="1" si="6"/>
        <v>-3323</v>
      </c>
    </row>
    <row r="29" spans="2:11" x14ac:dyDescent="0.35">
      <c r="B29" s="25">
        <f>'Partitario clienti'!B20</f>
        <v>10</v>
      </c>
      <c r="C29" s="26" t="str">
        <f>'Partitario clienti'!C20</f>
        <v>Cliente L</v>
      </c>
      <c r="D29" s="27">
        <f>'Partitario clienti'!D20-'Partitario clienti'!E20</f>
        <v>0</v>
      </c>
      <c r="E29" s="28">
        <f t="shared" ca="1" si="4"/>
        <v>-3323</v>
      </c>
      <c r="F29" s="29">
        <f t="shared" ca="1" si="5"/>
        <v>0</v>
      </c>
      <c r="G29" s="29">
        <f t="shared" ca="1" si="3"/>
        <v>0</v>
      </c>
      <c r="H29" s="30">
        <f t="shared" si="1"/>
        <v>0</v>
      </c>
      <c r="I29" s="31">
        <f t="shared" ca="1" si="6"/>
        <v>-3323</v>
      </c>
    </row>
    <row r="30" spans="2:11" x14ac:dyDescent="0.35">
      <c r="B30" s="25">
        <f>'Partitario clienti'!B21</f>
        <v>11</v>
      </c>
      <c r="C30" s="26" t="str">
        <f>'Partitario clienti'!C21</f>
        <v>Cliente M</v>
      </c>
      <c r="D30" s="27">
        <f>'Partitario clienti'!D21-'Partitario clienti'!E21</f>
        <v>0</v>
      </c>
      <c r="E30" s="28">
        <f t="shared" ca="1" si="4"/>
        <v>-3323</v>
      </c>
      <c r="F30" s="29">
        <f t="shared" ca="1" si="5"/>
        <v>0</v>
      </c>
      <c r="G30" s="29">
        <f t="shared" ca="1" si="3"/>
        <v>0</v>
      </c>
      <c r="H30" s="30">
        <f t="shared" si="1"/>
        <v>0</v>
      </c>
      <c r="I30" s="31">
        <f t="shared" ca="1" si="6"/>
        <v>-3323</v>
      </c>
    </row>
    <row r="31" spans="2:11" x14ac:dyDescent="0.35">
      <c r="B31" s="25">
        <f>'Partitario clienti'!B22</f>
        <v>12</v>
      </c>
      <c r="C31" s="26" t="str">
        <f>'Partitario clienti'!C22</f>
        <v>Cliente N</v>
      </c>
      <c r="D31" s="27">
        <f>'Partitario clienti'!D22-'Partitario clienti'!E22</f>
        <v>0</v>
      </c>
      <c r="E31" s="28">
        <f t="shared" ca="1" si="4"/>
        <v>-3323</v>
      </c>
      <c r="F31" s="29">
        <f t="shared" ca="1" si="5"/>
        <v>0</v>
      </c>
      <c r="G31" s="29">
        <f t="shared" ca="1" si="3"/>
        <v>0</v>
      </c>
      <c r="H31" s="30">
        <f t="shared" si="1"/>
        <v>0</v>
      </c>
      <c r="I31" s="31">
        <f t="shared" ca="1" si="6"/>
        <v>-3323</v>
      </c>
    </row>
    <row r="32" spans="2:11" x14ac:dyDescent="0.35">
      <c r="B32" s="25">
        <f>'Partitario clienti'!B23</f>
        <v>13</v>
      </c>
      <c r="C32" s="26" t="str">
        <f>'Partitario clienti'!C23</f>
        <v>Cliente O</v>
      </c>
      <c r="D32" s="27">
        <f>'Partitario clienti'!D23-'Partitario clienti'!E23</f>
        <v>0</v>
      </c>
      <c r="E32" s="28">
        <f t="shared" ca="1" si="4"/>
        <v>-3323</v>
      </c>
      <c r="F32" s="29">
        <f t="shared" ca="1" si="5"/>
        <v>0</v>
      </c>
      <c r="G32" s="29">
        <f t="shared" ca="1" si="3"/>
        <v>0</v>
      </c>
      <c r="H32" s="30">
        <f t="shared" si="1"/>
        <v>0</v>
      </c>
      <c r="I32" s="31">
        <f t="shared" ca="1" si="6"/>
        <v>-3323</v>
      </c>
    </row>
    <row r="33" spans="2:9" x14ac:dyDescent="0.35">
      <c r="B33" s="25">
        <f>'Partitario clienti'!B24</f>
        <v>14</v>
      </c>
      <c r="C33" s="26" t="str">
        <f>'Partitario clienti'!C24</f>
        <v>Cliente P</v>
      </c>
      <c r="D33" s="27">
        <f>'Partitario clienti'!D24-'Partitario clienti'!E24</f>
        <v>0</v>
      </c>
      <c r="E33" s="28">
        <f t="shared" ca="1" si="4"/>
        <v>-3323</v>
      </c>
      <c r="F33" s="29">
        <f t="shared" ca="1" si="5"/>
        <v>0</v>
      </c>
      <c r="G33" s="29">
        <f t="shared" ca="1" si="3"/>
        <v>0</v>
      </c>
      <c r="H33" s="30">
        <f t="shared" si="1"/>
        <v>0</v>
      </c>
      <c r="I33" s="31">
        <f t="shared" ca="1" si="6"/>
        <v>-3323</v>
      </c>
    </row>
    <row r="34" spans="2:9" x14ac:dyDescent="0.35">
      <c r="B34" s="25">
        <f>'Partitario clienti'!B25</f>
        <v>15</v>
      </c>
      <c r="C34" s="26" t="str">
        <f>'Partitario clienti'!C25</f>
        <v>Cliente Q</v>
      </c>
      <c r="D34" s="27">
        <f>'Partitario clienti'!D25-'Partitario clienti'!E25</f>
        <v>0</v>
      </c>
      <c r="E34" s="28">
        <f t="shared" ca="1" si="4"/>
        <v>-3323</v>
      </c>
      <c r="F34" s="29">
        <f t="shared" ca="1" si="5"/>
        <v>0</v>
      </c>
      <c r="G34" s="29">
        <f t="shared" ca="1" si="3"/>
        <v>0</v>
      </c>
      <c r="H34" s="30">
        <f t="shared" si="1"/>
        <v>0</v>
      </c>
      <c r="I34" s="31">
        <f t="shared" ca="1" si="6"/>
        <v>-3323</v>
      </c>
    </row>
    <row r="35" spans="2:9" x14ac:dyDescent="0.35">
      <c r="B35" s="25">
        <f>'Partitario clienti'!B26</f>
        <v>16</v>
      </c>
      <c r="C35" s="26" t="str">
        <f>'Partitario clienti'!C26</f>
        <v>Cliente R</v>
      </c>
      <c r="D35" s="27">
        <f>'Partitario clienti'!D26-'Partitario clienti'!E26</f>
        <v>0</v>
      </c>
      <c r="E35" s="28">
        <f t="shared" ca="1" si="4"/>
        <v>-3323</v>
      </c>
      <c r="F35" s="29">
        <f t="shared" ca="1" si="5"/>
        <v>0</v>
      </c>
      <c r="G35" s="29">
        <f t="shared" ca="1" si="3"/>
        <v>0</v>
      </c>
      <c r="H35" s="30">
        <f t="shared" si="1"/>
        <v>0</v>
      </c>
      <c r="I35" s="31">
        <f t="shared" ca="1" si="6"/>
        <v>-3323</v>
      </c>
    </row>
    <row r="36" spans="2:9" x14ac:dyDescent="0.35">
      <c r="B36" s="25">
        <f>'Partitario clienti'!B27</f>
        <v>17</v>
      </c>
      <c r="C36" s="26" t="str">
        <f>'Partitario clienti'!C27</f>
        <v>Cliente S</v>
      </c>
      <c r="D36" s="27">
        <f>'Partitario clienti'!D27-'Partitario clienti'!E27</f>
        <v>0</v>
      </c>
      <c r="E36" s="28">
        <f t="shared" ca="1" si="4"/>
        <v>-3323</v>
      </c>
      <c r="F36" s="29">
        <f t="shared" ca="1" si="5"/>
        <v>0</v>
      </c>
      <c r="G36" s="29">
        <f t="shared" ca="1" si="3"/>
        <v>0</v>
      </c>
      <c r="H36" s="30">
        <f t="shared" si="1"/>
        <v>0</v>
      </c>
      <c r="I36" s="31">
        <f t="shared" ca="1" si="6"/>
        <v>-3323</v>
      </c>
    </row>
    <row r="37" spans="2:9" x14ac:dyDescent="0.35">
      <c r="B37" s="25">
        <f>'Partitario clienti'!B28</f>
        <v>18</v>
      </c>
      <c r="C37" s="26" t="str">
        <f>'Partitario clienti'!C28</f>
        <v>Cliente T</v>
      </c>
      <c r="D37" s="27">
        <f>'Partitario clienti'!D28-'Partitario clienti'!E28</f>
        <v>0</v>
      </c>
      <c r="E37" s="28">
        <f t="shared" ca="1" si="4"/>
        <v>-3323</v>
      </c>
      <c r="F37" s="29">
        <f t="shared" ca="1" si="5"/>
        <v>0</v>
      </c>
      <c r="G37" s="29">
        <f t="shared" ca="1" si="3"/>
        <v>0</v>
      </c>
      <c r="H37" s="30">
        <f t="shared" si="1"/>
        <v>0</v>
      </c>
      <c r="I37" s="31">
        <f t="shared" ca="1" si="6"/>
        <v>-3323</v>
      </c>
    </row>
    <row r="38" spans="2:9" x14ac:dyDescent="0.35">
      <c r="B38" s="25">
        <f>'Partitario clienti'!B29</f>
        <v>19</v>
      </c>
      <c r="C38" s="26" t="str">
        <f>'Partitario clienti'!C29</f>
        <v>Cliente U</v>
      </c>
      <c r="D38" s="27">
        <f>'Partitario clienti'!D29-'Partitario clienti'!E29</f>
        <v>0</v>
      </c>
      <c r="E38" s="28">
        <f t="shared" ca="1" si="4"/>
        <v>-3323</v>
      </c>
      <c r="F38" s="29">
        <f t="shared" ca="1" si="5"/>
        <v>0</v>
      </c>
      <c r="G38" s="29">
        <f t="shared" ca="1" si="3"/>
        <v>0</v>
      </c>
      <c r="H38" s="30">
        <f t="shared" si="1"/>
        <v>0</v>
      </c>
      <c r="I38" s="31">
        <f t="shared" ca="1" si="6"/>
        <v>-3323</v>
      </c>
    </row>
    <row r="39" spans="2:9" x14ac:dyDescent="0.35">
      <c r="B39" s="25">
        <f>'Partitario clienti'!B30</f>
        <v>20</v>
      </c>
      <c r="C39" s="26" t="str">
        <f>'Partitario clienti'!C30</f>
        <v>Cliente V</v>
      </c>
      <c r="D39" s="27">
        <f>'Partitario clienti'!D30-'Partitario clienti'!E30</f>
        <v>0</v>
      </c>
      <c r="E39" s="28">
        <f t="shared" ca="1" si="4"/>
        <v>-3323</v>
      </c>
      <c r="F39" s="29">
        <f t="shared" ca="1" si="5"/>
        <v>0</v>
      </c>
      <c r="G39" s="29">
        <f t="shared" ca="1" si="3"/>
        <v>0</v>
      </c>
      <c r="H39" s="30">
        <f t="shared" si="1"/>
        <v>0</v>
      </c>
      <c r="I39" s="31">
        <f t="shared" ca="1" si="6"/>
        <v>-3323</v>
      </c>
    </row>
    <row r="40" spans="2:9" x14ac:dyDescent="0.35">
      <c r="B40" s="25">
        <f>'Partitario clienti'!B31</f>
        <v>21</v>
      </c>
      <c r="C40" s="26" t="str">
        <f>'Partitario clienti'!C31</f>
        <v>Cliente W</v>
      </c>
      <c r="D40" s="27">
        <f>'Partitario clienti'!D31-'Partitario clienti'!E31</f>
        <v>0</v>
      </c>
      <c r="E40" s="28">
        <f t="shared" ca="1" si="4"/>
        <v>-3323</v>
      </c>
      <c r="F40" s="29">
        <f t="shared" ca="1" si="5"/>
        <v>0</v>
      </c>
      <c r="G40" s="29">
        <f t="shared" ca="1" si="3"/>
        <v>0</v>
      </c>
      <c r="H40" s="30">
        <f t="shared" si="1"/>
        <v>0</v>
      </c>
      <c r="I40" s="31">
        <f t="shared" ca="1" si="6"/>
        <v>-3323</v>
      </c>
    </row>
    <row r="41" spans="2:9" x14ac:dyDescent="0.35">
      <c r="B41" s="25">
        <f>'Partitario clienti'!B32</f>
        <v>22</v>
      </c>
      <c r="C41" s="26" t="str">
        <f>'Partitario clienti'!C32</f>
        <v>Cliente X</v>
      </c>
      <c r="D41" s="27">
        <f>'Partitario clienti'!D32-'Partitario clienti'!E32</f>
        <v>0</v>
      </c>
      <c r="E41" s="28">
        <f t="shared" ca="1" si="4"/>
        <v>-3323</v>
      </c>
      <c r="F41" s="29">
        <f t="shared" ca="1" si="5"/>
        <v>0</v>
      </c>
      <c r="G41" s="29">
        <f t="shared" ca="1" si="3"/>
        <v>0</v>
      </c>
      <c r="H41" s="30">
        <f t="shared" si="1"/>
        <v>0</v>
      </c>
      <c r="I41" s="31">
        <f t="shared" ca="1" si="6"/>
        <v>-3323</v>
      </c>
    </row>
    <row r="42" spans="2:9" x14ac:dyDescent="0.35">
      <c r="B42" s="25">
        <f>'Partitario clienti'!B33</f>
        <v>23</v>
      </c>
      <c r="C42" s="26" t="str">
        <f>'Partitario clienti'!C33</f>
        <v>Cliente W</v>
      </c>
      <c r="D42" s="27">
        <f>'Partitario clienti'!D33-'Partitario clienti'!E33</f>
        <v>0</v>
      </c>
      <c r="E42" s="28">
        <f t="shared" ca="1" si="4"/>
        <v>-3323</v>
      </c>
      <c r="F42" s="29">
        <f t="shared" ca="1" si="5"/>
        <v>0</v>
      </c>
      <c r="G42" s="29">
        <f t="shared" ca="1" si="3"/>
        <v>0</v>
      </c>
      <c r="H42" s="30">
        <f t="shared" si="1"/>
        <v>0</v>
      </c>
      <c r="I42" s="31">
        <f t="shared" ca="1" si="6"/>
        <v>-3323</v>
      </c>
    </row>
    <row r="43" spans="2:9" x14ac:dyDescent="0.35">
      <c r="B43" s="25">
        <f>'Partitario clienti'!B34</f>
        <v>24</v>
      </c>
      <c r="C43" s="26" t="str">
        <f>'Partitario clienti'!C34</f>
        <v>Cliente Z</v>
      </c>
      <c r="D43" s="27">
        <f>'Partitario clienti'!D34-'Partitario clienti'!E34</f>
        <v>0</v>
      </c>
      <c r="E43" s="28">
        <f t="shared" ca="1" si="4"/>
        <v>-3323</v>
      </c>
      <c r="F43" s="29">
        <f t="shared" ca="1" si="5"/>
        <v>0</v>
      </c>
      <c r="G43" s="29">
        <f t="shared" ca="1" si="3"/>
        <v>0</v>
      </c>
      <c r="H43" s="30">
        <f t="shared" si="1"/>
        <v>0</v>
      </c>
      <c r="I43" s="31">
        <f t="shared" ca="1" si="6"/>
        <v>-3323</v>
      </c>
    </row>
    <row r="44" spans="2:9" x14ac:dyDescent="0.35">
      <c r="B44" s="25">
        <f>'Partitario clienti'!B35</f>
        <v>25</v>
      </c>
      <c r="C44" s="26" t="str">
        <f>'Partitario clienti'!C35</f>
        <v>Cliente AA</v>
      </c>
      <c r="D44" s="27">
        <f>'Partitario clienti'!D35-'Partitario clienti'!E35</f>
        <v>0</v>
      </c>
      <c r="E44" s="28">
        <f t="shared" ref="E44:E107" ca="1" si="7">D44+I43</f>
        <v>-3323</v>
      </c>
      <c r="F44" s="29">
        <f t="shared" ca="1" si="5"/>
        <v>0</v>
      </c>
      <c r="G44" s="29">
        <f t="shared" ca="1" si="3"/>
        <v>0</v>
      </c>
      <c r="H44" s="30">
        <f t="shared" si="1"/>
        <v>0</v>
      </c>
      <c r="I44" s="31">
        <f t="shared" ref="I44:I107" ca="1" si="8">E44-(F44*H44)</f>
        <v>-3323</v>
      </c>
    </row>
    <row r="45" spans="2:9" x14ac:dyDescent="0.35">
      <c r="B45" s="25">
        <f>'Partitario clienti'!B36</f>
        <v>26</v>
      </c>
      <c r="C45" s="26" t="str">
        <f>'Partitario clienti'!C36</f>
        <v>Cliente AB</v>
      </c>
      <c r="D45" s="27">
        <f>'Partitario clienti'!D36-'Partitario clienti'!E36</f>
        <v>0</v>
      </c>
      <c r="E45" s="28">
        <f t="shared" ca="1" si="7"/>
        <v>-3323</v>
      </c>
      <c r="F45" s="29">
        <f t="shared" ca="1" si="5"/>
        <v>0</v>
      </c>
      <c r="G45" s="29">
        <f t="shared" ca="1" si="3"/>
        <v>0</v>
      </c>
      <c r="H45" s="30">
        <f t="shared" si="1"/>
        <v>0</v>
      </c>
      <c r="I45" s="31">
        <f t="shared" ca="1" si="8"/>
        <v>-3323</v>
      </c>
    </row>
    <row r="46" spans="2:9" x14ac:dyDescent="0.35">
      <c r="B46" s="25">
        <f>'Partitario clienti'!B37</f>
        <v>27</v>
      </c>
      <c r="C46" s="26" t="str">
        <f>'Partitario clienti'!C37</f>
        <v>Cliente AC</v>
      </c>
      <c r="D46" s="27">
        <f>'Partitario clienti'!D37-'Partitario clienti'!E37</f>
        <v>0</v>
      </c>
      <c r="E46" s="28">
        <f t="shared" ca="1" si="7"/>
        <v>-3323</v>
      </c>
      <c r="F46" s="29">
        <f t="shared" ca="1" si="5"/>
        <v>0</v>
      </c>
      <c r="G46" s="29">
        <f t="shared" ca="1" si="3"/>
        <v>0</v>
      </c>
      <c r="H46" s="30">
        <f t="shared" si="1"/>
        <v>0</v>
      </c>
      <c r="I46" s="31">
        <f t="shared" ca="1" si="8"/>
        <v>-3323</v>
      </c>
    </row>
    <row r="47" spans="2:9" x14ac:dyDescent="0.35">
      <c r="B47" s="25">
        <f>'Partitario clienti'!B38</f>
        <v>28</v>
      </c>
      <c r="C47" s="26" t="str">
        <f>'Partitario clienti'!C38</f>
        <v>Cliente AF</v>
      </c>
      <c r="D47" s="27">
        <f>'Partitario clienti'!D38-'Partitario clienti'!E38</f>
        <v>0</v>
      </c>
      <c r="E47" s="28">
        <f t="shared" ca="1" si="7"/>
        <v>-3323</v>
      </c>
      <c r="F47" s="29">
        <f t="shared" ca="1" si="5"/>
        <v>0</v>
      </c>
      <c r="G47" s="29">
        <f t="shared" ca="1" si="3"/>
        <v>0</v>
      </c>
      <c r="H47" s="30">
        <f t="shared" si="1"/>
        <v>0</v>
      </c>
      <c r="I47" s="31">
        <f t="shared" ca="1" si="8"/>
        <v>-3323</v>
      </c>
    </row>
    <row r="48" spans="2:9" x14ac:dyDescent="0.35">
      <c r="B48" s="25">
        <f>'Partitario clienti'!B39</f>
        <v>29</v>
      </c>
      <c r="C48" s="26" t="str">
        <f>'Partitario clienti'!C39</f>
        <v>Cliente AG</v>
      </c>
      <c r="D48" s="27">
        <f>'Partitario clienti'!D39-'Partitario clienti'!E39</f>
        <v>0</v>
      </c>
      <c r="E48" s="28">
        <f t="shared" ca="1" si="7"/>
        <v>-3323</v>
      </c>
      <c r="F48" s="29">
        <f t="shared" ca="1" si="5"/>
        <v>0</v>
      </c>
      <c r="G48" s="29">
        <f t="shared" ca="1" si="3"/>
        <v>0</v>
      </c>
      <c r="H48" s="30">
        <f t="shared" si="1"/>
        <v>0</v>
      </c>
      <c r="I48" s="31">
        <f t="shared" ca="1" si="8"/>
        <v>-3323</v>
      </c>
    </row>
    <row r="49" spans="2:9" x14ac:dyDescent="0.35">
      <c r="B49" s="25">
        <f>'Partitario clienti'!B40</f>
        <v>30</v>
      </c>
      <c r="C49" s="26" t="str">
        <f>'Partitario clienti'!C40</f>
        <v>Cliente AH</v>
      </c>
      <c r="D49" s="27">
        <f>'Partitario clienti'!D40-'Partitario clienti'!E40</f>
        <v>0</v>
      </c>
      <c r="E49" s="28">
        <f t="shared" ca="1" si="7"/>
        <v>-3323</v>
      </c>
      <c r="F49" s="29">
        <f t="shared" ca="1" si="5"/>
        <v>0</v>
      </c>
      <c r="G49" s="29">
        <f t="shared" ca="1" si="3"/>
        <v>0</v>
      </c>
      <c r="H49" s="30">
        <f t="shared" si="1"/>
        <v>0</v>
      </c>
      <c r="I49" s="31">
        <f t="shared" ca="1" si="8"/>
        <v>-3323</v>
      </c>
    </row>
    <row r="50" spans="2:9" x14ac:dyDescent="0.35">
      <c r="B50" s="25">
        <f>'Partitario clienti'!B41</f>
        <v>31</v>
      </c>
      <c r="C50" s="26" t="str">
        <f>'Partitario clienti'!C41</f>
        <v>Cliente AI</v>
      </c>
      <c r="D50" s="27">
        <f>'Partitario clienti'!D41-'Partitario clienti'!E41</f>
        <v>0</v>
      </c>
      <c r="E50" s="28">
        <f t="shared" ca="1" si="7"/>
        <v>-3323</v>
      </c>
      <c r="F50" s="29">
        <f t="shared" ca="1" si="5"/>
        <v>0</v>
      </c>
      <c r="G50" s="29">
        <f t="shared" ca="1" si="3"/>
        <v>0</v>
      </c>
      <c r="H50" s="30">
        <f t="shared" si="1"/>
        <v>0</v>
      </c>
      <c r="I50" s="31">
        <f t="shared" ca="1" si="8"/>
        <v>-3323</v>
      </c>
    </row>
    <row r="51" spans="2:9" x14ac:dyDescent="0.35">
      <c r="B51" s="25">
        <f>'Partitario clienti'!B42</f>
        <v>32</v>
      </c>
      <c r="C51" s="26" t="str">
        <f>'Partitario clienti'!C42</f>
        <v>Cliente AJ</v>
      </c>
      <c r="D51" s="27">
        <f>'Partitario clienti'!D42-'Partitario clienti'!E42</f>
        <v>0</v>
      </c>
      <c r="E51" s="28">
        <f t="shared" ca="1" si="7"/>
        <v>-3323</v>
      </c>
      <c r="F51" s="29">
        <f t="shared" ca="1" si="5"/>
        <v>0</v>
      </c>
      <c r="G51" s="29">
        <f t="shared" ca="1" si="3"/>
        <v>0</v>
      </c>
      <c r="H51" s="30">
        <f t="shared" si="1"/>
        <v>0</v>
      </c>
      <c r="I51" s="31">
        <f t="shared" ca="1" si="8"/>
        <v>-3323</v>
      </c>
    </row>
    <row r="52" spans="2:9" x14ac:dyDescent="0.35">
      <c r="B52" s="25">
        <f>'Partitario clienti'!B43</f>
        <v>33</v>
      </c>
      <c r="C52" s="26" t="str">
        <f>'Partitario clienti'!C43</f>
        <v>Cliente AK</v>
      </c>
      <c r="D52" s="27">
        <f>'Partitario clienti'!D43-'Partitario clienti'!E43</f>
        <v>0</v>
      </c>
      <c r="E52" s="28">
        <f t="shared" ca="1" si="7"/>
        <v>-3323</v>
      </c>
      <c r="F52" s="29">
        <f t="shared" ca="1" si="5"/>
        <v>0</v>
      </c>
      <c r="G52" s="29">
        <f t="shared" ca="1" si="3"/>
        <v>0</v>
      </c>
      <c r="H52" s="30">
        <f t="shared" ref="H52:H83" si="9">$I$10</f>
        <v>0</v>
      </c>
      <c r="I52" s="31">
        <f t="shared" ca="1" si="8"/>
        <v>-3323</v>
      </c>
    </row>
    <row r="53" spans="2:9" x14ac:dyDescent="0.35">
      <c r="B53" s="25">
        <f>'Partitario clienti'!B44</f>
        <v>34</v>
      </c>
      <c r="C53" s="26" t="str">
        <f>'Partitario clienti'!C44</f>
        <v>Cliente AL</v>
      </c>
      <c r="D53" s="27">
        <f>'Partitario clienti'!D44-'Partitario clienti'!E44</f>
        <v>0</v>
      </c>
      <c r="E53" s="28">
        <f t="shared" ca="1" si="7"/>
        <v>-3323</v>
      </c>
      <c r="F53" s="29">
        <f t="shared" ca="1" si="5"/>
        <v>0</v>
      </c>
      <c r="G53" s="29">
        <f t="shared" ca="1" si="3"/>
        <v>0</v>
      </c>
      <c r="H53" s="30">
        <f t="shared" si="9"/>
        <v>0</v>
      </c>
      <c r="I53" s="31">
        <f t="shared" ca="1" si="8"/>
        <v>-3323</v>
      </c>
    </row>
    <row r="54" spans="2:9" x14ac:dyDescent="0.35">
      <c r="B54" s="25">
        <f>'Partitario clienti'!B45</f>
        <v>35</v>
      </c>
      <c r="C54" s="26" t="str">
        <f>'Partitario clienti'!C45</f>
        <v>Cliente AM</v>
      </c>
      <c r="D54" s="27">
        <f>'Partitario clienti'!D45-'Partitario clienti'!E45</f>
        <v>0</v>
      </c>
      <c r="E54" s="28">
        <f t="shared" ca="1" si="7"/>
        <v>-3323</v>
      </c>
      <c r="F54" s="29">
        <f t="shared" ca="1" si="5"/>
        <v>0</v>
      </c>
      <c r="G54" s="29">
        <f t="shared" ca="1" si="3"/>
        <v>0</v>
      </c>
      <c r="H54" s="30">
        <f t="shared" si="9"/>
        <v>0</v>
      </c>
      <c r="I54" s="31">
        <f t="shared" ca="1" si="8"/>
        <v>-3323</v>
      </c>
    </row>
    <row r="55" spans="2:9" x14ac:dyDescent="0.35">
      <c r="B55" s="25">
        <f>'Partitario clienti'!B46</f>
        <v>36</v>
      </c>
      <c r="C55" s="26" t="str">
        <f>'Partitario clienti'!C46</f>
        <v>Cliente AN</v>
      </c>
      <c r="D55" s="27">
        <f>'Partitario clienti'!D46-'Partitario clienti'!E46</f>
        <v>0</v>
      </c>
      <c r="E55" s="28">
        <f t="shared" ca="1" si="7"/>
        <v>-3323</v>
      </c>
      <c r="F55" s="29">
        <f t="shared" ca="1" si="5"/>
        <v>0</v>
      </c>
      <c r="G55" s="29">
        <f t="shared" ca="1" si="3"/>
        <v>0</v>
      </c>
      <c r="H55" s="30">
        <f t="shared" si="9"/>
        <v>0</v>
      </c>
      <c r="I55" s="31">
        <f t="shared" ca="1" si="8"/>
        <v>-3323</v>
      </c>
    </row>
    <row r="56" spans="2:9" x14ac:dyDescent="0.35">
      <c r="B56" s="25">
        <f>'Partitario clienti'!B47</f>
        <v>37</v>
      </c>
      <c r="C56" s="26" t="str">
        <f>'Partitario clienti'!C47</f>
        <v>Cliente AO</v>
      </c>
      <c r="D56" s="27">
        <f>'Partitario clienti'!D47-'Partitario clienti'!E47</f>
        <v>0</v>
      </c>
      <c r="E56" s="28">
        <f t="shared" ca="1" si="7"/>
        <v>-3323</v>
      </c>
      <c r="F56" s="29">
        <f t="shared" ca="1" si="5"/>
        <v>0</v>
      </c>
      <c r="G56" s="29">
        <f t="shared" ca="1" si="3"/>
        <v>0</v>
      </c>
      <c r="H56" s="30">
        <f t="shared" si="9"/>
        <v>0</v>
      </c>
      <c r="I56" s="31">
        <f t="shared" ca="1" si="8"/>
        <v>-3323</v>
      </c>
    </row>
    <row r="57" spans="2:9" x14ac:dyDescent="0.35">
      <c r="B57" s="25">
        <f>'Partitario clienti'!B48</f>
        <v>38</v>
      </c>
      <c r="C57" s="26" t="str">
        <f>'Partitario clienti'!C48</f>
        <v>Cliente AP (UK)</v>
      </c>
      <c r="D57" s="27">
        <f>'Partitario clienti'!D48-'Partitario clienti'!E48</f>
        <v>0</v>
      </c>
      <c r="E57" s="28">
        <f t="shared" ca="1" si="7"/>
        <v>-3323</v>
      </c>
      <c r="F57" s="29">
        <f t="shared" ca="1" si="5"/>
        <v>0</v>
      </c>
      <c r="G57" s="29">
        <f t="shared" ca="1" si="3"/>
        <v>0</v>
      </c>
      <c r="H57" s="30">
        <f t="shared" si="9"/>
        <v>0</v>
      </c>
      <c r="I57" s="31">
        <f t="shared" ca="1" si="8"/>
        <v>-3323</v>
      </c>
    </row>
    <row r="58" spans="2:9" x14ac:dyDescent="0.35">
      <c r="B58" s="25">
        <f>'Partitario clienti'!B49</f>
        <v>39</v>
      </c>
      <c r="C58" s="26" t="str">
        <f>'Partitario clienti'!C49</f>
        <v>Cliente AQ</v>
      </c>
      <c r="D58" s="27">
        <f>'Partitario clienti'!D49-'Partitario clienti'!E49</f>
        <v>0</v>
      </c>
      <c r="E58" s="28">
        <f t="shared" ca="1" si="7"/>
        <v>-3323</v>
      </c>
      <c r="F58" s="29">
        <f t="shared" ca="1" si="5"/>
        <v>0</v>
      </c>
      <c r="G58" s="29">
        <f t="shared" ca="1" si="3"/>
        <v>0</v>
      </c>
      <c r="H58" s="30">
        <f t="shared" si="9"/>
        <v>0</v>
      </c>
      <c r="I58" s="31">
        <f t="shared" ca="1" si="8"/>
        <v>-3323</v>
      </c>
    </row>
    <row r="59" spans="2:9" x14ac:dyDescent="0.35">
      <c r="B59" s="25">
        <f>'Partitario clienti'!B50</f>
        <v>40</v>
      </c>
      <c r="C59" s="26" t="str">
        <f>'Partitario clienti'!C50</f>
        <v>Cliente AR</v>
      </c>
      <c r="D59" s="27">
        <f>'Partitario clienti'!D50-'Partitario clienti'!E50</f>
        <v>0</v>
      </c>
      <c r="E59" s="28">
        <f t="shared" ca="1" si="7"/>
        <v>-3323</v>
      </c>
      <c r="F59" s="29">
        <f t="shared" ca="1" si="5"/>
        <v>0</v>
      </c>
      <c r="G59" s="29">
        <f t="shared" ca="1" si="3"/>
        <v>0</v>
      </c>
      <c r="H59" s="30">
        <f t="shared" si="9"/>
        <v>0</v>
      </c>
      <c r="I59" s="31">
        <f t="shared" ca="1" si="8"/>
        <v>-3323</v>
      </c>
    </row>
    <row r="60" spans="2:9" x14ac:dyDescent="0.35">
      <c r="B60" s="25">
        <f>'Partitario clienti'!B51</f>
        <v>41</v>
      </c>
      <c r="C60" s="26" t="str">
        <f>'Partitario clienti'!C51</f>
        <v>Cliente AS</v>
      </c>
      <c r="D60" s="27">
        <f>'Partitario clienti'!D51-'Partitario clienti'!E51</f>
        <v>0</v>
      </c>
      <c r="E60" s="28">
        <f t="shared" ca="1" si="7"/>
        <v>-3323</v>
      </c>
      <c r="F60" s="29">
        <f t="shared" ca="1" si="5"/>
        <v>0</v>
      </c>
      <c r="G60" s="29">
        <f t="shared" ca="1" si="3"/>
        <v>0</v>
      </c>
      <c r="H60" s="30">
        <f t="shared" si="9"/>
        <v>0</v>
      </c>
      <c r="I60" s="31">
        <f t="shared" ca="1" si="8"/>
        <v>-3323</v>
      </c>
    </row>
    <row r="61" spans="2:9" x14ac:dyDescent="0.35">
      <c r="B61" s="25">
        <f>'Partitario clienti'!B52</f>
        <v>42</v>
      </c>
      <c r="C61" s="26" t="str">
        <f>'Partitario clienti'!C52</f>
        <v>Cliente AT</v>
      </c>
      <c r="D61" s="27">
        <f>'Partitario clienti'!D52-'Partitario clienti'!E52</f>
        <v>0</v>
      </c>
      <c r="E61" s="28">
        <f t="shared" ca="1" si="7"/>
        <v>-3323</v>
      </c>
      <c r="F61" s="29">
        <f t="shared" ca="1" si="5"/>
        <v>0</v>
      </c>
      <c r="G61" s="29">
        <f t="shared" ca="1" si="3"/>
        <v>0</v>
      </c>
      <c r="H61" s="30">
        <f t="shared" si="9"/>
        <v>0</v>
      </c>
      <c r="I61" s="31">
        <f t="shared" ca="1" si="8"/>
        <v>-3323</v>
      </c>
    </row>
    <row r="62" spans="2:9" x14ac:dyDescent="0.35">
      <c r="B62" s="25">
        <f>'Partitario clienti'!B53</f>
        <v>43</v>
      </c>
      <c r="C62" s="26" t="str">
        <f>'Partitario clienti'!C53</f>
        <v>Cliente AU</v>
      </c>
      <c r="D62" s="27">
        <f>'Partitario clienti'!D53-'Partitario clienti'!E53</f>
        <v>0</v>
      </c>
      <c r="E62" s="28">
        <f t="shared" ca="1" si="7"/>
        <v>-3323</v>
      </c>
      <c r="F62" s="29">
        <f t="shared" ca="1" si="5"/>
        <v>0</v>
      </c>
      <c r="G62" s="29">
        <f t="shared" ca="1" si="3"/>
        <v>0</v>
      </c>
      <c r="H62" s="30">
        <f t="shared" si="9"/>
        <v>0</v>
      </c>
      <c r="I62" s="31">
        <f t="shared" ca="1" si="8"/>
        <v>-3323</v>
      </c>
    </row>
    <row r="63" spans="2:9" x14ac:dyDescent="0.35">
      <c r="B63" s="25">
        <f>'Partitario clienti'!B54</f>
        <v>44</v>
      </c>
      <c r="C63" s="26" t="str">
        <f>'Partitario clienti'!C54</f>
        <v>Cliente AV (USA)</v>
      </c>
      <c r="D63" s="27">
        <f>'Partitario clienti'!D54-'Partitario clienti'!E54</f>
        <v>0</v>
      </c>
      <c r="E63" s="28">
        <f t="shared" ca="1" si="7"/>
        <v>-3323</v>
      </c>
      <c r="F63" s="29">
        <f t="shared" ca="1" si="5"/>
        <v>0</v>
      </c>
      <c r="G63" s="29">
        <f t="shared" ca="1" si="3"/>
        <v>0</v>
      </c>
      <c r="H63" s="30">
        <f t="shared" si="9"/>
        <v>0</v>
      </c>
      <c r="I63" s="31">
        <f t="shared" ca="1" si="8"/>
        <v>-3323</v>
      </c>
    </row>
    <row r="64" spans="2:9" x14ac:dyDescent="0.35">
      <c r="B64" s="25">
        <f>'Partitario clienti'!B55</f>
        <v>45</v>
      </c>
      <c r="C64" s="26" t="str">
        <f>'Partitario clienti'!C55</f>
        <v>Cliente AW</v>
      </c>
      <c r="D64" s="27">
        <f>'Partitario clienti'!D55-'Partitario clienti'!E55</f>
        <v>0</v>
      </c>
      <c r="E64" s="28">
        <f t="shared" ca="1" si="7"/>
        <v>-3323</v>
      </c>
      <c r="F64" s="29">
        <f t="shared" ca="1" si="5"/>
        <v>0</v>
      </c>
      <c r="G64" s="29">
        <f t="shared" ca="1" si="3"/>
        <v>0</v>
      </c>
      <c r="H64" s="30">
        <f t="shared" si="9"/>
        <v>0</v>
      </c>
      <c r="I64" s="31">
        <f t="shared" ca="1" si="8"/>
        <v>-3323</v>
      </c>
    </row>
    <row r="65" spans="2:9" x14ac:dyDescent="0.35">
      <c r="B65" s="25">
        <f>'Partitario clienti'!B56</f>
        <v>46</v>
      </c>
      <c r="C65" s="26" t="str">
        <f>'Partitario clienti'!C56</f>
        <v>Cliente AX</v>
      </c>
      <c r="D65" s="27">
        <f>'Partitario clienti'!D56-'Partitario clienti'!E56</f>
        <v>0</v>
      </c>
      <c r="E65" s="28">
        <f t="shared" ca="1" si="7"/>
        <v>-3323</v>
      </c>
      <c r="F65" s="29">
        <f t="shared" ca="1" si="5"/>
        <v>0</v>
      </c>
      <c r="G65" s="29">
        <f t="shared" ca="1" si="3"/>
        <v>0</v>
      </c>
      <c r="H65" s="30">
        <f t="shared" si="9"/>
        <v>0</v>
      </c>
      <c r="I65" s="31">
        <f t="shared" ca="1" si="8"/>
        <v>-3323</v>
      </c>
    </row>
    <row r="66" spans="2:9" x14ac:dyDescent="0.35">
      <c r="B66" s="25">
        <f>'Partitario clienti'!B57</f>
        <v>47</v>
      </c>
      <c r="C66" s="26" t="str">
        <f>'Partitario clienti'!C57</f>
        <v>Cliente AW</v>
      </c>
      <c r="D66" s="27">
        <f>'Partitario clienti'!D57-'Partitario clienti'!E57</f>
        <v>0</v>
      </c>
      <c r="E66" s="28">
        <f t="shared" ca="1" si="7"/>
        <v>-3323</v>
      </c>
      <c r="F66" s="29">
        <f t="shared" ca="1" si="5"/>
        <v>0</v>
      </c>
      <c r="G66" s="29">
        <f t="shared" ca="1" si="3"/>
        <v>0</v>
      </c>
      <c r="H66" s="30">
        <f t="shared" si="9"/>
        <v>0</v>
      </c>
      <c r="I66" s="31">
        <f t="shared" ca="1" si="8"/>
        <v>-3323</v>
      </c>
    </row>
    <row r="67" spans="2:9" x14ac:dyDescent="0.35">
      <c r="B67" s="25">
        <f>'Partitario clienti'!B58</f>
        <v>48</v>
      </c>
      <c r="C67" s="26" t="str">
        <f>'Partitario clienti'!C58</f>
        <v>Cliente AZ</v>
      </c>
      <c r="D67" s="27">
        <f>'Partitario clienti'!D58-'Partitario clienti'!E58</f>
        <v>0</v>
      </c>
      <c r="E67" s="28">
        <f t="shared" ca="1" si="7"/>
        <v>-3323</v>
      </c>
      <c r="F67" s="29">
        <f t="shared" ca="1" si="5"/>
        <v>0</v>
      </c>
      <c r="G67" s="29">
        <f t="shared" ca="1" si="3"/>
        <v>0</v>
      </c>
      <c r="H67" s="30">
        <f t="shared" si="9"/>
        <v>0</v>
      </c>
      <c r="I67" s="31">
        <f t="shared" ca="1" si="8"/>
        <v>-3323</v>
      </c>
    </row>
    <row r="68" spans="2:9" x14ac:dyDescent="0.35">
      <c r="B68" s="25">
        <f>'Partitario clienti'!B59</f>
        <v>49</v>
      </c>
      <c r="C68" s="26" t="str">
        <f>'Partitario clienti'!C59</f>
        <v>Cliente BA</v>
      </c>
      <c r="D68" s="27">
        <f>'Partitario clienti'!D59-'Partitario clienti'!E59</f>
        <v>0</v>
      </c>
      <c r="E68" s="28">
        <f t="shared" ca="1" si="7"/>
        <v>-3323</v>
      </c>
      <c r="F68" s="29">
        <f t="shared" ca="1" si="5"/>
        <v>0</v>
      </c>
      <c r="G68" s="29">
        <f t="shared" ca="1" si="3"/>
        <v>0</v>
      </c>
      <c r="H68" s="30">
        <f t="shared" si="9"/>
        <v>0</v>
      </c>
      <c r="I68" s="31">
        <f t="shared" ca="1" si="8"/>
        <v>-3323</v>
      </c>
    </row>
    <row r="69" spans="2:9" x14ac:dyDescent="0.35">
      <c r="B69" s="25">
        <f>'Partitario clienti'!B60</f>
        <v>50</v>
      </c>
      <c r="C69" s="26" t="str">
        <f>'Partitario clienti'!C60</f>
        <v>Cliente BB (AUS)</v>
      </c>
      <c r="D69" s="27">
        <f>'Partitario clienti'!D60-'Partitario clienti'!E60</f>
        <v>0</v>
      </c>
      <c r="E69" s="28">
        <f t="shared" ca="1" si="7"/>
        <v>-3323</v>
      </c>
      <c r="F69" s="29">
        <f t="shared" ca="1" si="5"/>
        <v>0</v>
      </c>
      <c r="G69" s="29">
        <f t="shared" ca="1" si="3"/>
        <v>0</v>
      </c>
      <c r="H69" s="30">
        <f t="shared" si="9"/>
        <v>0</v>
      </c>
      <c r="I69" s="31">
        <f t="shared" ca="1" si="8"/>
        <v>-3323</v>
      </c>
    </row>
    <row r="70" spans="2:9" x14ac:dyDescent="0.35">
      <c r="B70" s="25">
        <f>'Partitario clienti'!B61</f>
        <v>51</v>
      </c>
      <c r="C70" s="26" t="str">
        <f>'Partitario clienti'!C61</f>
        <v>Cliente BC</v>
      </c>
      <c r="D70" s="27">
        <f>'Partitario clienti'!D61-'Partitario clienti'!E61</f>
        <v>0</v>
      </c>
      <c r="E70" s="28">
        <f t="shared" ca="1" si="7"/>
        <v>-3323</v>
      </c>
      <c r="F70" s="29">
        <f t="shared" ca="1" si="5"/>
        <v>0</v>
      </c>
      <c r="G70" s="29">
        <f t="shared" ca="1" si="3"/>
        <v>0</v>
      </c>
      <c r="H70" s="30">
        <f t="shared" si="9"/>
        <v>0</v>
      </c>
      <c r="I70" s="31">
        <f t="shared" ca="1" si="8"/>
        <v>-3323</v>
      </c>
    </row>
    <row r="71" spans="2:9" x14ac:dyDescent="0.35">
      <c r="B71" s="25">
        <f>'Partitario clienti'!B62</f>
        <v>52</v>
      </c>
      <c r="C71" s="26" t="str">
        <f>'Partitario clienti'!C62</f>
        <v>Cliente BF</v>
      </c>
      <c r="D71" s="27">
        <f>'Partitario clienti'!D62-'Partitario clienti'!E62</f>
        <v>0</v>
      </c>
      <c r="E71" s="28">
        <f t="shared" ca="1" si="7"/>
        <v>-3323</v>
      </c>
      <c r="F71" s="29">
        <f t="shared" ca="1" si="5"/>
        <v>0</v>
      </c>
      <c r="G71" s="29">
        <f t="shared" ca="1" si="3"/>
        <v>0</v>
      </c>
      <c r="H71" s="30">
        <f t="shared" si="9"/>
        <v>0</v>
      </c>
      <c r="I71" s="31">
        <f t="shared" ca="1" si="8"/>
        <v>-3323</v>
      </c>
    </row>
    <row r="72" spans="2:9" x14ac:dyDescent="0.35">
      <c r="B72" s="25">
        <f>'Partitario clienti'!B63</f>
        <v>53</v>
      </c>
      <c r="C72" s="26" t="str">
        <f>'Partitario clienti'!C63</f>
        <v>Cliente BG</v>
      </c>
      <c r="D72" s="27">
        <f>'Partitario clienti'!D63-'Partitario clienti'!E63</f>
        <v>0</v>
      </c>
      <c r="E72" s="28">
        <f t="shared" ca="1" si="7"/>
        <v>-3323</v>
      </c>
      <c r="F72" s="29">
        <f t="shared" ca="1" si="5"/>
        <v>0</v>
      </c>
      <c r="G72" s="29">
        <f t="shared" ca="1" si="3"/>
        <v>0</v>
      </c>
      <c r="H72" s="30">
        <f t="shared" si="9"/>
        <v>0</v>
      </c>
      <c r="I72" s="31">
        <f t="shared" ca="1" si="8"/>
        <v>-3323</v>
      </c>
    </row>
    <row r="73" spans="2:9" x14ac:dyDescent="0.35">
      <c r="B73" s="25">
        <f>'Partitario clienti'!B64</f>
        <v>54</v>
      </c>
      <c r="C73" s="26" t="str">
        <f>'Partitario clienti'!C64</f>
        <v>Cliente BH</v>
      </c>
      <c r="D73" s="27">
        <f>'Partitario clienti'!D64-'Partitario clienti'!E64</f>
        <v>0</v>
      </c>
      <c r="E73" s="28">
        <f t="shared" ca="1" si="7"/>
        <v>-3323</v>
      </c>
      <c r="F73" s="29">
        <f t="shared" ca="1" si="5"/>
        <v>0</v>
      </c>
      <c r="G73" s="29">
        <f t="shared" ca="1" si="3"/>
        <v>0</v>
      </c>
      <c r="H73" s="30">
        <f t="shared" si="9"/>
        <v>0</v>
      </c>
      <c r="I73" s="31">
        <f t="shared" ca="1" si="8"/>
        <v>-3323</v>
      </c>
    </row>
    <row r="74" spans="2:9" x14ac:dyDescent="0.35">
      <c r="B74" s="25">
        <f>'Partitario clienti'!B65</f>
        <v>55</v>
      </c>
      <c r="C74" s="26" t="str">
        <f>'Partitario clienti'!C65</f>
        <v>Cliente BI</v>
      </c>
      <c r="D74" s="27">
        <f>'Partitario clienti'!D65-'Partitario clienti'!E65</f>
        <v>0</v>
      </c>
      <c r="E74" s="28">
        <f t="shared" ca="1" si="7"/>
        <v>-3323</v>
      </c>
      <c r="F74" s="29">
        <f t="shared" ca="1" si="5"/>
        <v>0</v>
      </c>
      <c r="G74" s="29">
        <f t="shared" ca="1" si="3"/>
        <v>0</v>
      </c>
      <c r="H74" s="30">
        <f t="shared" si="9"/>
        <v>0</v>
      </c>
      <c r="I74" s="31">
        <f t="shared" ca="1" si="8"/>
        <v>-3323</v>
      </c>
    </row>
    <row r="75" spans="2:9" x14ac:dyDescent="0.35">
      <c r="B75" s="25">
        <f>'Partitario clienti'!B66</f>
        <v>56</v>
      </c>
      <c r="C75" s="26" t="str">
        <f>'Partitario clienti'!C66</f>
        <v>Cliente BJ</v>
      </c>
      <c r="D75" s="27">
        <f>'Partitario clienti'!D66-'Partitario clienti'!E66</f>
        <v>0</v>
      </c>
      <c r="E75" s="28">
        <f t="shared" ca="1" si="7"/>
        <v>-3323</v>
      </c>
      <c r="F75" s="29">
        <f t="shared" ca="1" si="5"/>
        <v>0</v>
      </c>
      <c r="G75" s="29">
        <f t="shared" ca="1" si="3"/>
        <v>0</v>
      </c>
      <c r="H75" s="30">
        <f t="shared" si="9"/>
        <v>0</v>
      </c>
      <c r="I75" s="31">
        <f t="shared" ca="1" si="8"/>
        <v>-3323</v>
      </c>
    </row>
    <row r="76" spans="2:9" x14ac:dyDescent="0.35">
      <c r="B76" s="25">
        <f>'Partitario clienti'!B67</f>
        <v>57</v>
      </c>
      <c r="C76" s="26" t="str">
        <f>'Partitario clienti'!C67</f>
        <v>Cliente BK</v>
      </c>
      <c r="D76" s="27">
        <f>'Partitario clienti'!D67-'Partitario clienti'!E67</f>
        <v>0</v>
      </c>
      <c r="E76" s="28">
        <f t="shared" ca="1" si="7"/>
        <v>-3323</v>
      </c>
      <c r="F76" s="29">
        <f t="shared" ca="1" si="5"/>
        <v>0</v>
      </c>
      <c r="G76" s="29">
        <f t="shared" ca="1" si="3"/>
        <v>0</v>
      </c>
      <c r="H76" s="30">
        <f t="shared" si="9"/>
        <v>0</v>
      </c>
      <c r="I76" s="31">
        <f t="shared" ca="1" si="8"/>
        <v>-3323</v>
      </c>
    </row>
    <row r="77" spans="2:9" x14ac:dyDescent="0.35">
      <c r="B77" s="25">
        <f>'Partitario clienti'!B68</f>
        <v>58</v>
      </c>
      <c r="C77" s="26" t="str">
        <f>'Partitario clienti'!C68</f>
        <v>Cliente BL</v>
      </c>
      <c r="D77" s="27">
        <f>'Partitario clienti'!D68-'Partitario clienti'!E68</f>
        <v>0</v>
      </c>
      <c r="E77" s="28">
        <f t="shared" ca="1" si="7"/>
        <v>-3323</v>
      </c>
      <c r="F77" s="29">
        <f t="shared" ca="1" si="5"/>
        <v>0</v>
      </c>
      <c r="G77" s="29">
        <f t="shared" ca="1" si="3"/>
        <v>0</v>
      </c>
      <c r="H77" s="30">
        <f t="shared" si="9"/>
        <v>0</v>
      </c>
      <c r="I77" s="31">
        <f t="shared" ca="1" si="8"/>
        <v>-3323</v>
      </c>
    </row>
    <row r="78" spans="2:9" x14ac:dyDescent="0.35">
      <c r="B78" s="25">
        <f>'Partitario clienti'!B69</f>
        <v>59</v>
      </c>
      <c r="C78" s="26" t="str">
        <f>'Partitario clienti'!C69</f>
        <v>Cliente BM</v>
      </c>
      <c r="D78" s="27">
        <f>'Partitario clienti'!D69-'Partitario clienti'!E69</f>
        <v>0</v>
      </c>
      <c r="E78" s="28">
        <f t="shared" ca="1" si="7"/>
        <v>-3323</v>
      </c>
      <c r="F78" s="29">
        <f t="shared" ca="1" si="5"/>
        <v>0</v>
      </c>
      <c r="G78" s="29">
        <f t="shared" ca="1" si="3"/>
        <v>0</v>
      </c>
      <c r="H78" s="30">
        <f t="shared" si="9"/>
        <v>0</v>
      </c>
      <c r="I78" s="31">
        <f t="shared" ca="1" si="8"/>
        <v>-3323</v>
      </c>
    </row>
    <row r="79" spans="2:9" x14ac:dyDescent="0.35">
      <c r="B79" s="25">
        <f>'Partitario clienti'!B70</f>
        <v>60</v>
      </c>
      <c r="C79" s="26" t="str">
        <f>'Partitario clienti'!C70</f>
        <v>Cliente BN (USA)</v>
      </c>
      <c r="D79" s="27">
        <f>'Partitario clienti'!D70-'Partitario clienti'!E70</f>
        <v>0</v>
      </c>
      <c r="E79" s="28">
        <f t="shared" ca="1" si="7"/>
        <v>-3323</v>
      </c>
      <c r="F79" s="29">
        <f t="shared" ca="1" si="5"/>
        <v>0</v>
      </c>
      <c r="G79" s="29">
        <f t="shared" ca="1" si="3"/>
        <v>0</v>
      </c>
      <c r="H79" s="30">
        <f t="shared" si="9"/>
        <v>0</v>
      </c>
      <c r="I79" s="31">
        <f t="shared" ca="1" si="8"/>
        <v>-3323</v>
      </c>
    </row>
    <row r="80" spans="2:9" x14ac:dyDescent="0.35">
      <c r="B80" s="25">
        <f>'Partitario clienti'!B71</f>
        <v>61</v>
      </c>
      <c r="C80" s="26" t="str">
        <f>'Partitario clienti'!C71</f>
        <v>Cliente BO</v>
      </c>
      <c r="D80" s="27">
        <f>'Partitario clienti'!D71-'Partitario clienti'!E71</f>
        <v>0</v>
      </c>
      <c r="E80" s="28">
        <f t="shared" ca="1" si="7"/>
        <v>-3323</v>
      </c>
      <c r="F80" s="29">
        <f t="shared" ca="1" si="5"/>
        <v>0</v>
      </c>
      <c r="G80" s="29">
        <f t="shared" ca="1" si="3"/>
        <v>0</v>
      </c>
      <c r="H80" s="30">
        <f t="shared" si="9"/>
        <v>0</v>
      </c>
      <c r="I80" s="31">
        <f t="shared" ca="1" si="8"/>
        <v>-3323</v>
      </c>
    </row>
    <row r="81" spans="2:9" x14ac:dyDescent="0.35">
      <c r="B81" s="25">
        <f>'Partitario clienti'!B72</f>
        <v>62</v>
      </c>
      <c r="C81" s="26" t="str">
        <f>'Partitario clienti'!C72</f>
        <v>Cliente BP</v>
      </c>
      <c r="D81" s="27">
        <f>'Partitario clienti'!D72-'Partitario clienti'!E72</f>
        <v>0</v>
      </c>
      <c r="E81" s="28">
        <f t="shared" ca="1" si="7"/>
        <v>-3323</v>
      </c>
      <c r="F81" s="29">
        <f t="shared" ca="1" si="5"/>
        <v>0</v>
      </c>
      <c r="G81" s="29">
        <f t="shared" ca="1" si="3"/>
        <v>0</v>
      </c>
      <c r="H81" s="30">
        <f t="shared" si="9"/>
        <v>0</v>
      </c>
      <c r="I81" s="31">
        <f t="shared" ca="1" si="8"/>
        <v>-3323</v>
      </c>
    </row>
    <row r="82" spans="2:9" x14ac:dyDescent="0.35">
      <c r="B82" s="25">
        <f>'Partitario clienti'!B73</f>
        <v>63</v>
      </c>
      <c r="C82" s="26" t="str">
        <f>'Partitario clienti'!C73</f>
        <v>Cliente BQ</v>
      </c>
      <c r="D82" s="27">
        <f>'Partitario clienti'!D73-'Partitario clienti'!E73</f>
        <v>0</v>
      </c>
      <c r="E82" s="28">
        <f t="shared" ca="1" si="7"/>
        <v>-3323</v>
      </c>
      <c r="F82" s="29">
        <f t="shared" ca="1" si="5"/>
        <v>0</v>
      </c>
      <c r="G82" s="29">
        <f t="shared" ca="1" si="3"/>
        <v>0</v>
      </c>
      <c r="H82" s="30">
        <f t="shared" si="9"/>
        <v>0</v>
      </c>
      <c r="I82" s="31">
        <f t="shared" ca="1" si="8"/>
        <v>-3323</v>
      </c>
    </row>
    <row r="83" spans="2:9" x14ac:dyDescent="0.35">
      <c r="B83" s="25">
        <f>'Partitario clienti'!B74</f>
        <v>64</v>
      </c>
      <c r="C83" s="26" t="str">
        <f>'Partitario clienti'!C74</f>
        <v>Cliente BR</v>
      </c>
      <c r="D83" s="27">
        <f>'Partitario clienti'!D74-'Partitario clienti'!E74</f>
        <v>0</v>
      </c>
      <c r="E83" s="28">
        <f t="shared" ca="1" si="7"/>
        <v>-3323</v>
      </c>
      <c r="F83" s="29">
        <f t="shared" ca="1" si="5"/>
        <v>0</v>
      </c>
      <c r="G83" s="29">
        <f t="shared" ca="1" si="3"/>
        <v>0</v>
      </c>
      <c r="H83" s="30">
        <f t="shared" si="9"/>
        <v>0</v>
      </c>
      <c r="I83" s="31">
        <f t="shared" ca="1" si="8"/>
        <v>-3323</v>
      </c>
    </row>
    <row r="84" spans="2:9" x14ac:dyDescent="0.35">
      <c r="B84" s="25">
        <f>'Partitario clienti'!B75</f>
        <v>65</v>
      </c>
      <c r="C84" s="26" t="str">
        <f>'Partitario clienti'!C75</f>
        <v>Cliente BS</v>
      </c>
      <c r="D84" s="27">
        <f>'Partitario clienti'!D75-'Partitario clienti'!E75</f>
        <v>0</v>
      </c>
      <c r="E84" s="28">
        <f t="shared" ca="1" si="7"/>
        <v>-3323</v>
      </c>
      <c r="F84" s="29">
        <f t="shared" ca="1" si="5"/>
        <v>0</v>
      </c>
      <c r="G84" s="29">
        <f t="shared" ca="1" si="3"/>
        <v>0</v>
      </c>
      <c r="H84" s="30">
        <f t="shared" ref="H84:H118" si="10">$I$10</f>
        <v>0</v>
      </c>
      <c r="I84" s="31">
        <f t="shared" ca="1" si="8"/>
        <v>-3323</v>
      </c>
    </row>
    <row r="85" spans="2:9" x14ac:dyDescent="0.35">
      <c r="B85" s="25">
        <f>'Partitario clienti'!B76</f>
        <v>66</v>
      </c>
      <c r="C85" s="26" t="str">
        <f>'Partitario clienti'!C76</f>
        <v>Cliente BT</v>
      </c>
      <c r="D85" s="27">
        <f>'Partitario clienti'!D76-'Partitario clienti'!E76</f>
        <v>0</v>
      </c>
      <c r="E85" s="28">
        <f t="shared" ca="1" si="7"/>
        <v>-3323</v>
      </c>
      <c r="F85" s="29">
        <f t="shared" ca="1" si="5"/>
        <v>0</v>
      </c>
      <c r="G85" s="29">
        <f t="shared" ref="G85:G119" ca="1" si="11">IF(F85=0,0,1)</f>
        <v>0</v>
      </c>
      <c r="H85" s="30">
        <f t="shared" si="10"/>
        <v>0</v>
      </c>
      <c r="I85" s="31">
        <f t="shared" ca="1" si="8"/>
        <v>-3323</v>
      </c>
    </row>
    <row r="86" spans="2:9" x14ac:dyDescent="0.35">
      <c r="B86" s="25">
        <f>'Partitario clienti'!B77</f>
        <v>67</v>
      </c>
      <c r="C86" s="26" t="str">
        <f>'Partitario clienti'!C77</f>
        <v>Cliente BU</v>
      </c>
      <c r="D86" s="27">
        <f>'Partitario clienti'!D77-'Partitario clienti'!E77</f>
        <v>0</v>
      </c>
      <c r="E86" s="28">
        <f t="shared" ca="1" si="7"/>
        <v>-3323</v>
      </c>
      <c r="F86" s="29">
        <f t="shared" ca="1" si="5"/>
        <v>0</v>
      </c>
      <c r="G86" s="29">
        <f t="shared" ca="1" si="11"/>
        <v>0</v>
      </c>
      <c r="H86" s="30">
        <f t="shared" si="10"/>
        <v>0</v>
      </c>
      <c r="I86" s="31">
        <f t="shared" ca="1" si="8"/>
        <v>-3323</v>
      </c>
    </row>
    <row r="87" spans="2:9" x14ac:dyDescent="0.35">
      <c r="B87" s="25">
        <f>'Partitario clienti'!B78</f>
        <v>68</v>
      </c>
      <c r="C87" s="26" t="str">
        <f>'Partitario clienti'!C78</f>
        <v>Cliente BV</v>
      </c>
      <c r="D87" s="27">
        <f>'Partitario clienti'!D78-'Partitario clienti'!E78</f>
        <v>0</v>
      </c>
      <c r="E87" s="28">
        <f t="shared" ca="1" si="7"/>
        <v>-3323</v>
      </c>
      <c r="F87" s="29">
        <f t="shared" ca="1" si="5"/>
        <v>0</v>
      </c>
      <c r="G87" s="29">
        <f t="shared" ca="1" si="11"/>
        <v>0</v>
      </c>
      <c r="H87" s="30">
        <f t="shared" si="10"/>
        <v>0</v>
      </c>
      <c r="I87" s="31">
        <f t="shared" ca="1" si="8"/>
        <v>-3323</v>
      </c>
    </row>
    <row r="88" spans="2:9" x14ac:dyDescent="0.35">
      <c r="B88" s="25">
        <f>'Partitario clienti'!B79</f>
        <v>69</v>
      </c>
      <c r="C88" s="26" t="str">
        <f>'Partitario clienti'!C79</f>
        <v>Cliente BW</v>
      </c>
      <c r="D88" s="27">
        <f>'Partitario clienti'!D79-'Partitario clienti'!E79</f>
        <v>0</v>
      </c>
      <c r="E88" s="28">
        <f t="shared" ca="1" si="7"/>
        <v>-3323</v>
      </c>
      <c r="F88" s="29">
        <f t="shared" ca="1" si="5"/>
        <v>0</v>
      </c>
      <c r="G88" s="29">
        <f t="shared" ca="1" si="11"/>
        <v>0</v>
      </c>
      <c r="H88" s="30">
        <f t="shared" si="10"/>
        <v>0</v>
      </c>
      <c r="I88" s="31">
        <f t="shared" ca="1" si="8"/>
        <v>-3323</v>
      </c>
    </row>
    <row r="89" spans="2:9" x14ac:dyDescent="0.35">
      <c r="B89" s="25">
        <f>'Partitario clienti'!B80</f>
        <v>70</v>
      </c>
      <c r="C89" s="26" t="str">
        <f>'Partitario clienti'!C80</f>
        <v>Cliente BX</v>
      </c>
      <c r="D89" s="27">
        <f>'Partitario clienti'!D80-'Partitario clienti'!E80</f>
        <v>0</v>
      </c>
      <c r="E89" s="28">
        <f t="shared" ca="1" si="7"/>
        <v>-3323</v>
      </c>
      <c r="F89" s="29">
        <f t="shared" ca="1" si="5"/>
        <v>0</v>
      </c>
      <c r="G89" s="29">
        <f t="shared" ca="1" si="11"/>
        <v>0</v>
      </c>
      <c r="H89" s="30">
        <f t="shared" si="10"/>
        <v>0</v>
      </c>
      <c r="I89" s="31">
        <f t="shared" ca="1" si="8"/>
        <v>-3323</v>
      </c>
    </row>
    <row r="90" spans="2:9" x14ac:dyDescent="0.35">
      <c r="B90" s="25">
        <f>'Partitario clienti'!B81</f>
        <v>71</v>
      </c>
      <c r="C90" s="26" t="str">
        <f>'Partitario clienti'!C81</f>
        <v>Cliente BW</v>
      </c>
      <c r="D90" s="27">
        <f>'Partitario clienti'!D81-'Partitario clienti'!E81</f>
        <v>0</v>
      </c>
      <c r="E90" s="28">
        <f t="shared" ca="1" si="7"/>
        <v>-3323</v>
      </c>
      <c r="F90" s="29">
        <f t="shared" ref="F90:F118" ca="1" si="12">IF(E90&gt;0,ROUND(E90/H90+0.5,0),0)</f>
        <v>0</v>
      </c>
      <c r="G90" s="29">
        <f t="shared" ca="1" si="11"/>
        <v>0</v>
      </c>
      <c r="H90" s="30">
        <f t="shared" si="10"/>
        <v>0</v>
      </c>
      <c r="I90" s="31">
        <f t="shared" ca="1" si="8"/>
        <v>-3323</v>
      </c>
    </row>
    <row r="91" spans="2:9" x14ac:dyDescent="0.35">
      <c r="B91" s="25">
        <f>'Partitario clienti'!B82</f>
        <v>72</v>
      </c>
      <c r="C91" s="26" t="str">
        <f>'Partitario clienti'!C82</f>
        <v>Cliente BZ</v>
      </c>
      <c r="D91" s="27">
        <f>'Partitario clienti'!D82-'Partitario clienti'!E82</f>
        <v>0</v>
      </c>
      <c r="E91" s="28">
        <f t="shared" ca="1" si="7"/>
        <v>-3323</v>
      </c>
      <c r="F91" s="29">
        <f t="shared" ca="1" si="12"/>
        <v>0</v>
      </c>
      <c r="G91" s="29">
        <f t="shared" ca="1" si="11"/>
        <v>0</v>
      </c>
      <c r="H91" s="30">
        <f t="shared" si="10"/>
        <v>0</v>
      </c>
      <c r="I91" s="31">
        <f t="shared" ca="1" si="8"/>
        <v>-3323</v>
      </c>
    </row>
    <row r="92" spans="2:9" x14ac:dyDescent="0.35">
      <c r="B92" s="25">
        <f>'Partitario clienti'!B83</f>
        <v>73</v>
      </c>
      <c r="C92" s="26" t="str">
        <f>'Partitario clienti'!C83</f>
        <v>Cliente CA</v>
      </c>
      <c r="D92" s="27">
        <f>'Partitario clienti'!D83-'Partitario clienti'!E83</f>
        <v>0</v>
      </c>
      <c r="E92" s="28">
        <f t="shared" ca="1" si="7"/>
        <v>-3323</v>
      </c>
      <c r="F92" s="29">
        <f t="shared" ca="1" si="12"/>
        <v>0</v>
      </c>
      <c r="G92" s="29">
        <f t="shared" ca="1" si="11"/>
        <v>0</v>
      </c>
      <c r="H92" s="30">
        <f t="shared" si="10"/>
        <v>0</v>
      </c>
      <c r="I92" s="31">
        <f t="shared" ca="1" si="8"/>
        <v>-3323</v>
      </c>
    </row>
    <row r="93" spans="2:9" x14ac:dyDescent="0.35">
      <c r="B93" s="25">
        <f>'Partitario clienti'!B84</f>
        <v>74</v>
      </c>
      <c r="C93" s="26" t="str">
        <f>'Partitario clienti'!C84</f>
        <v>Cliente CB</v>
      </c>
      <c r="D93" s="27">
        <f>'Partitario clienti'!D84-'Partitario clienti'!E84</f>
        <v>0</v>
      </c>
      <c r="E93" s="28">
        <f t="shared" ca="1" si="7"/>
        <v>-3323</v>
      </c>
      <c r="F93" s="29">
        <f t="shared" ca="1" si="12"/>
        <v>0</v>
      </c>
      <c r="G93" s="29">
        <f t="shared" ca="1" si="11"/>
        <v>0</v>
      </c>
      <c r="H93" s="30">
        <f t="shared" si="10"/>
        <v>0</v>
      </c>
      <c r="I93" s="31">
        <f t="shared" ca="1" si="8"/>
        <v>-3323</v>
      </c>
    </row>
    <row r="94" spans="2:9" x14ac:dyDescent="0.35">
      <c r="B94" s="25">
        <f>'Partitario clienti'!B85</f>
        <v>75</v>
      </c>
      <c r="C94" s="26" t="str">
        <f>'Partitario clienti'!C85</f>
        <v>Cliente CC</v>
      </c>
      <c r="D94" s="27">
        <f>'Partitario clienti'!D85-'Partitario clienti'!E85</f>
        <v>0</v>
      </c>
      <c r="E94" s="28">
        <f t="shared" ca="1" si="7"/>
        <v>-3323</v>
      </c>
      <c r="F94" s="29">
        <f t="shared" ca="1" si="12"/>
        <v>0</v>
      </c>
      <c r="G94" s="29">
        <f t="shared" ca="1" si="11"/>
        <v>0</v>
      </c>
      <c r="H94" s="30">
        <f t="shared" si="10"/>
        <v>0</v>
      </c>
      <c r="I94" s="31">
        <f t="shared" ca="1" si="8"/>
        <v>-3323</v>
      </c>
    </row>
    <row r="95" spans="2:9" x14ac:dyDescent="0.35">
      <c r="B95" s="25">
        <f>'Partitario clienti'!B86</f>
        <v>76</v>
      </c>
      <c r="C95" s="26" t="str">
        <f>'Partitario clienti'!C86</f>
        <v>Cliente CF</v>
      </c>
      <c r="D95" s="27">
        <f>'Partitario clienti'!D86-'Partitario clienti'!E86</f>
        <v>0</v>
      </c>
      <c r="E95" s="28">
        <f t="shared" ca="1" si="7"/>
        <v>-3323</v>
      </c>
      <c r="F95" s="29">
        <f t="shared" ca="1" si="12"/>
        <v>0</v>
      </c>
      <c r="G95" s="29">
        <f t="shared" ca="1" si="11"/>
        <v>0</v>
      </c>
      <c r="H95" s="30">
        <f t="shared" si="10"/>
        <v>0</v>
      </c>
      <c r="I95" s="31">
        <f t="shared" ca="1" si="8"/>
        <v>-3323</v>
      </c>
    </row>
    <row r="96" spans="2:9" x14ac:dyDescent="0.35">
      <c r="B96" s="25">
        <f>'Partitario clienti'!B87</f>
        <v>77</v>
      </c>
      <c r="C96" s="26" t="str">
        <f>'Partitario clienti'!C87</f>
        <v>Cliente CG</v>
      </c>
      <c r="D96" s="27">
        <f>'Partitario clienti'!D87-'Partitario clienti'!E87</f>
        <v>0</v>
      </c>
      <c r="E96" s="28">
        <f t="shared" ca="1" si="7"/>
        <v>-3323</v>
      </c>
      <c r="F96" s="29">
        <f t="shared" ca="1" si="12"/>
        <v>0</v>
      </c>
      <c r="G96" s="29">
        <f t="shared" ca="1" si="11"/>
        <v>0</v>
      </c>
      <c r="H96" s="30">
        <f t="shared" si="10"/>
        <v>0</v>
      </c>
      <c r="I96" s="31">
        <f t="shared" ca="1" si="8"/>
        <v>-3323</v>
      </c>
    </row>
    <row r="97" spans="2:9" x14ac:dyDescent="0.35">
      <c r="B97" s="25">
        <f>'Partitario clienti'!B88</f>
        <v>78</v>
      </c>
      <c r="C97" s="26" t="str">
        <f>'Partitario clienti'!C88</f>
        <v>Cliente CH</v>
      </c>
      <c r="D97" s="27">
        <f>'Partitario clienti'!D88-'Partitario clienti'!E88</f>
        <v>0</v>
      </c>
      <c r="E97" s="28">
        <f t="shared" ca="1" si="7"/>
        <v>-3323</v>
      </c>
      <c r="F97" s="29">
        <f t="shared" ca="1" si="12"/>
        <v>0</v>
      </c>
      <c r="G97" s="29">
        <f t="shared" ca="1" si="11"/>
        <v>0</v>
      </c>
      <c r="H97" s="30">
        <f t="shared" si="10"/>
        <v>0</v>
      </c>
      <c r="I97" s="31">
        <f t="shared" ca="1" si="8"/>
        <v>-3323</v>
      </c>
    </row>
    <row r="98" spans="2:9" x14ac:dyDescent="0.35">
      <c r="B98" s="25">
        <f>'Partitario clienti'!B89</f>
        <v>79</v>
      </c>
      <c r="C98" s="26" t="str">
        <f>'Partitario clienti'!C89</f>
        <v>Cliente CI</v>
      </c>
      <c r="D98" s="27">
        <f>'Partitario clienti'!D89-'Partitario clienti'!E89</f>
        <v>0</v>
      </c>
      <c r="E98" s="28">
        <f t="shared" ca="1" si="7"/>
        <v>-3323</v>
      </c>
      <c r="F98" s="29">
        <f t="shared" ca="1" si="12"/>
        <v>0</v>
      </c>
      <c r="G98" s="29">
        <f t="shared" ca="1" si="11"/>
        <v>0</v>
      </c>
      <c r="H98" s="30">
        <f t="shared" si="10"/>
        <v>0</v>
      </c>
      <c r="I98" s="31">
        <f t="shared" ca="1" si="8"/>
        <v>-3323</v>
      </c>
    </row>
    <row r="99" spans="2:9" x14ac:dyDescent="0.35">
      <c r="B99" s="25">
        <f>'Partitario clienti'!B90</f>
        <v>80</v>
      </c>
      <c r="C99" s="26" t="str">
        <f>'Partitario clienti'!C90</f>
        <v>Cliente CJ</v>
      </c>
      <c r="D99" s="27">
        <f>'Partitario clienti'!D90-'Partitario clienti'!E90</f>
        <v>0</v>
      </c>
      <c r="E99" s="28">
        <f t="shared" ca="1" si="7"/>
        <v>-3323</v>
      </c>
      <c r="F99" s="29">
        <f t="shared" ca="1" si="12"/>
        <v>0</v>
      </c>
      <c r="G99" s="29">
        <f t="shared" ca="1" si="11"/>
        <v>0</v>
      </c>
      <c r="H99" s="30">
        <f t="shared" si="10"/>
        <v>0</v>
      </c>
      <c r="I99" s="31">
        <f t="shared" ca="1" si="8"/>
        <v>-3323</v>
      </c>
    </row>
    <row r="100" spans="2:9" x14ac:dyDescent="0.35">
      <c r="B100" s="25">
        <f>'Partitario clienti'!B91</f>
        <v>81</v>
      </c>
      <c r="C100" s="26" t="str">
        <f>'Partitario clienti'!C91</f>
        <v>Cliente CK</v>
      </c>
      <c r="D100" s="27">
        <f>'Partitario clienti'!D91-'Partitario clienti'!E91</f>
        <v>0</v>
      </c>
      <c r="E100" s="28">
        <f t="shared" ca="1" si="7"/>
        <v>-3323</v>
      </c>
      <c r="F100" s="29">
        <f t="shared" ca="1" si="12"/>
        <v>0</v>
      </c>
      <c r="G100" s="29">
        <f t="shared" ca="1" si="11"/>
        <v>0</v>
      </c>
      <c r="H100" s="30">
        <f t="shared" si="10"/>
        <v>0</v>
      </c>
      <c r="I100" s="31">
        <f t="shared" ca="1" si="8"/>
        <v>-3323</v>
      </c>
    </row>
    <row r="101" spans="2:9" x14ac:dyDescent="0.35">
      <c r="B101" s="25">
        <f>'Partitario clienti'!B92</f>
        <v>82</v>
      </c>
      <c r="C101" s="26" t="str">
        <f>'Partitario clienti'!C92</f>
        <v>Cliente CL</v>
      </c>
      <c r="D101" s="27">
        <f>'Partitario clienti'!D92-'Partitario clienti'!E92</f>
        <v>0</v>
      </c>
      <c r="E101" s="28">
        <f t="shared" ca="1" si="7"/>
        <v>-3323</v>
      </c>
      <c r="F101" s="29">
        <f t="shared" ca="1" si="12"/>
        <v>0</v>
      </c>
      <c r="G101" s="29">
        <f t="shared" ca="1" si="11"/>
        <v>0</v>
      </c>
      <c r="H101" s="30">
        <f t="shared" si="10"/>
        <v>0</v>
      </c>
      <c r="I101" s="31">
        <f t="shared" ca="1" si="8"/>
        <v>-3323</v>
      </c>
    </row>
    <row r="102" spans="2:9" x14ac:dyDescent="0.35">
      <c r="B102" s="25">
        <f>'Partitario clienti'!B93</f>
        <v>83</v>
      </c>
      <c r="C102" s="26" t="str">
        <f>'Partitario clienti'!C93</f>
        <v>Cliente CM</v>
      </c>
      <c r="D102" s="27">
        <f>'Partitario clienti'!D93-'Partitario clienti'!E93</f>
        <v>0</v>
      </c>
      <c r="E102" s="28">
        <f t="shared" ca="1" si="7"/>
        <v>-3323</v>
      </c>
      <c r="F102" s="29">
        <f t="shared" ca="1" si="12"/>
        <v>0</v>
      </c>
      <c r="G102" s="29">
        <f t="shared" ca="1" si="11"/>
        <v>0</v>
      </c>
      <c r="H102" s="30">
        <f t="shared" si="10"/>
        <v>0</v>
      </c>
      <c r="I102" s="31">
        <f t="shared" ca="1" si="8"/>
        <v>-3323</v>
      </c>
    </row>
    <row r="103" spans="2:9" x14ac:dyDescent="0.35">
      <c r="B103" s="25">
        <f>'Partitario clienti'!B94</f>
        <v>84</v>
      </c>
      <c r="C103" s="26" t="str">
        <f>'Partitario clienti'!C94</f>
        <v>Cliente CN</v>
      </c>
      <c r="D103" s="27">
        <f>'Partitario clienti'!D94-'Partitario clienti'!E94</f>
        <v>0</v>
      </c>
      <c r="E103" s="28">
        <f t="shared" ca="1" si="7"/>
        <v>-3323</v>
      </c>
      <c r="F103" s="29">
        <f t="shared" ca="1" si="12"/>
        <v>0</v>
      </c>
      <c r="G103" s="29">
        <f t="shared" ca="1" si="11"/>
        <v>0</v>
      </c>
      <c r="H103" s="30">
        <f t="shared" si="10"/>
        <v>0</v>
      </c>
      <c r="I103" s="31">
        <f t="shared" ca="1" si="8"/>
        <v>-3323</v>
      </c>
    </row>
    <row r="104" spans="2:9" x14ac:dyDescent="0.35">
      <c r="B104" s="25">
        <f>'Partitario clienti'!B95</f>
        <v>85</v>
      </c>
      <c r="C104" s="26" t="str">
        <f>'Partitario clienti'!C95</f>
        <v>Cliente CO</v>
      </c>
      <c r="D104" s="27">
        <f>'Partitario clienti'!D95-'Partitario clienti'!E95</f>
        <v>0</v>
      </c>
      <c r="E104" s="28">
        <f t="shared" ca="1" si="7"/>
        <v>-3323</v>
      </c>
      <c r="F104" s="29">
        <f t="shared" ca="1" si="12"/>
        <v>0</v>
      </c>
      <c r="G104" s="29">
        <f t="shared" ca="1" si="11"/>
        <v>0</v>
      </c>
      <c r="H104" s="30">
        <f t="shared" si="10"/>
        <v>0</v>
      </c>
      <c r="I104" s="31">
        <f t="shared" ca="1" si="8"/>
        <v>-3323</v>
      </c>
    </row>
    <row r="105" spans="2:9" x14ac:dyDescent="0.35">
      <c r="B105" s="25">
        <f>'Partitario clienti'!B96</f>
        <v>86</v>
      </c>
      <c r="C105" s="26" t="str">
        <f>'Partitario clienti'!C96</f>
        <v>Cliente CP</v>
      </c>
      <c r="D105" s="27">
        <f>'Partitario clienti'!D96-'Partitario clienti'!E96</f>
        <v>0</v>
      </c>
      <c r="E105" s="28">
        <f t="shared" ca="1" si="7"/>
        <v>-3323</v>
      </c>
      <c r="F105" s="29">
        <f t="shared" ca="1" si="12"/>
        <v>0</v>
      </c>
      <c r="G105" s="29">
        <f t="shared" ca="1" si="11"/>
        <v>0</v>
      </c>
      <c r="H105" s="30">
        <f t="shared" si="10"/>
        <v>0</v>
      </c>
      <c r="I105" s="31">
        <f t="shared" ca="1" si="8"/>
        <v>-3323</v>
      </c>
    </row>
    <row r="106" spans="2:9" x14ac:dyDescent="0.35">
      <c r="B106" s="25">
        <f>'Partitario clienti'!B97</f>
        <v>87</v>
      </c>
      <c r="C106" s="26" t="str">
        <f>'Partitario clienti'!C97</f>
        <v>Cliente CQ</v>
      </c>
      <c r="D106" s="27">
        <f>'Partitario clienti'!D97-'Partitario clienti'!E97</f>
        <v>0</v>
      </c>
      <c r="E106" s="28">
        <f t="shared" ca="1" si="7"/>
        <v>-3323</v>
      </c>
      <c r="F106" s="29">
        <f t="shared" ca="1" si="12"/>
        <v>0</v>
      </c>
      <c r="G106" s="29">
        <f t="shared" ca="1" si="11"/>
        <v>0</v>
      </c>
      <c r="H106" s="30">
        <f t="shared" si="10"/>
        <v>0</v>
      </c>
      <c r="I106" s="31">
        <f t="shared" ca="1" si="8"/>
        <v>-3323</v>
      </c>
    </row>
    <row r="107" spans="2:9" x14ac:dyDescent="0.35">
      <c r="B107" s="25">
        <f>'Partitario clienti'!B98</f>
        <v>88</v>
      </c>
      <c r="C107" s="26" t="str">
        <f>'Partitario clienti'!C98</f>
        <v>Cliente CR</v>
      </c>
      <c r="D107" s="27">
        <f>'Partitario clienti'!D98-'Partitario clienti'!E98</f>
        <v>0</v>
      </c>
      <c r="E107" s="28">
        <f t="shared" ca="1" si="7"/>
        <v>-3323</v>
      </c>
      <c r="F107" s="29">
        <f t="shared" ca="1" si="12"/>
        <v>0</v>
      </c>
      <c r="G107" s="29">
        <f t="shared" ca="1" si="11"/>
        <v>0</v>
      </c>
      <c r="H107" s="30">
        <f t="shared" si="10"/>
        <v>0</v>
      </c>
      <c r="I107" s="31">
        <f t="shared" ca="1" si="8"/>
        <v>-3323</v>
      </c>
    </row>
    <row r="108" spans="2:9" x14ac:dyDescent="0.35">
      <c r="B108" s="25">
        <f>'Partitario clienti'!B99</f>
        <v>89</v>
      </c>
      <c r="C108" s="26" t="str">
        <f>'Partitario clienti'!C99</f>
        <v>Cliente CS</v>
      </c>
      <c r="D108" s="27">
        <f>'Partitario clienti'!D99-'Partitario clienti'!E99</f>
        <v>0</v>
      </c>
      <c r="E108" s="28">
        <f t="shared" ref="E108:E119" ca="1" si="13">D108+I107</f>
        <v>-3323</v>
      </c>
      <c r="F108" s="29">
        <f t="shared" ca="1" si="12"/>
        <v>0</v>
      </c>
      <c r="G108" s="29">
        <f t="shared" ca="1" si="11"/>
        <v>0</v>
      </c>
      <c r="H108" s="30">
        <f t="shared" si="10"/>
        <v>0</v>
      </c>
      <c r="I108" s="31">
        <f t="shared" ref="I108:I118" ca="1" si="14">E108-(F108*H108)</f>
        <v>-3323</v>
      </c>
    </row>
    <row r="109" spans="2:9" x14ac:dyDescent="0.35">
      <c r="B109" s="25">
        <f>'Partitario clienti'!B100</f>
        <v>90</v>
      </c>
      <c r="C109" s="26" t="str">
        <f>'Partitario clienti'!C100</f>
        <v>Cliente CT</v>
      </c>
      <c r="D109" s="27">
        <f>'Partitario clienti'!D100-'Partitario clienti'!E100</f>
        <v>0</v>
      </c>
      <c r="E109" s="28">
        <f t="shared" ca="1" si="13"/>
        <v>-3323</v>
      </c>
      <c r="F109" s="29">
        <f t="shared" ca="1" si="12"/>
        <v>0</v>
      </c>
      <c r="G109" s="29">
        <f t="shared" ca="1" si="11"/>
        <v>0</v>
      </c>
      <c r="H109" s="30">
        <f t="shared" si="10"/>
        <v>0</v>
      </c>
      <c r="I109" s="31">
        <f t="shared" ca="1" si="14"/>
        <v>-3323</v>
      </c>
    </row>
    <row r="110" spans="2:9" x14ac:dyDescent="0.35">
      <c r="B110" s="25">
        <f>'Partitario clienti'!B101</f>
        <v>91</v>
      </c>
      <c r="C110" s="26" t="str">
        <f>'Partitario clienti'!C101</f>
        <v>Cliente CU</v>
      </c>
      <c r="D110" s="27">
        <f>'Partitario clienti'!D101-'Partitario clienti'!E101</f>
        <v>0</v>
      </c>
      <c r="E110" s="28">
        <f t="shared" ca="1" si="13"/>
        <v>-3323</v>
      </c>
      <c r="F110" s="29">
        <f t="shared" ca="1" si="12"/>
        <v>0</v>
      </c>
      <c r="G110" s="29">
        <f t="shared" ca="1" si="11"/>
        <v>0</v>
      </c>
      <c r="H110" s="30">
        <f t="shared" si="10"/>
        <v>0</v>
      </c>
      <c r="I110" s="31">
        <f t="shared" ca="1" si="14"/>
        <v>-3323</v>
      </c>
    </row>
    <row r="111" spans="2:9" x14ac:dyDescent="0.35">
      <c r="B111" s="25">
        <f>'Partitario clienti'!B102</f>
        <v>92</v>
      </c>
      <c r="C111" s="26" t="str">
        <f>'Partitario clienti'!C102</f>
        <v>Cliente CV</v>
      </c>
      <c r="D111" s="27">
        <f>'Partitario clienti'!D102-'Partitario clienti'!E102</f>
        <v>0</v>
      </c>
      <c r="E111" s="28">
        <f t="shared" ca="1" si="13"/>
        <v>-3323</v>
      </c>
      <c r="F111" s="29">
        <f t="shared" ca="1" si="12"/>
        <v>0</v>
      </c>
      <c r="G111" s="29">
        <f t="shared" ca="1" si="11"/>
        <v>0</v>
      </c>
      <c r="H111" s="30">
        <f t="shared" si="10"/>
        <v>0</v>
      </c>
      <c r="I111" s="31">
        <f t="shared" ca="1" si="14"/>
        <v>-3323</v>
      </c>
    </row>
    <row r="112" spans="2:9" x14ac:dyDescent="0.35">
      <c r="B112" s="25">
        <f>'Partitario clienti'!B103</f>
        <v>93</v>
      </c>
      <c r="C112" s="26" t="str">
        <f>'Partitario clienti'!C103</f>
        <v>Cliente CW</v>
      </c>
      <c r="D112" s="27">
        <f>'Partitario clienti'!D103-'Partitario clienti'!E103</f>
        <v>0</v>
      </c>
      <c r="E112" s="28">
        <f t="shared" ca="1" si="13"/>
        <v>-3323</v>
      </c>
      <c r="F112" s="29">
        <f t="shared" ca="1" si="12"/>
        <v>0</v>
      </c>
      <c r="G112" s="29">
        <f t="shared" ca="1" si="11"/>
        <v>0</v>
      </c>
      <c r="H112" s="30">
        <f t="shared" si="10"/>
        <v>0</v>
      </c>
      <c r="I112" s="31">
        <f t="shared" ca="1" si="14"/>
        <v>-3323</v>
      </c>
    </row>
    <row r="113" spans="2:14" x14ac:dyDescent="0.35">
      <c r="B113" s="25">
        <f>'Partitario clienti'!B104</f>
        <v>94</v>
      </c>
      <c r="C113" s="26" t="str">
        <f>'Partitario clienti'!C104</f>
        <v>Cliente CX</v>
      </c>
      <c r="D113" s="27">
        <f>'Partitario clienti'!D104-'Partitario clienti'!E104</f>
        <v>0</v>
      </c>
      <c r="E113" s="28">
        <f t="shared" ca="1" si="13"/>
        <v>-3323</v>
      </c>
      <c r="F113" s="29">
        <f t="shared" ca="1" si="12"/>
        <v>0</v>
      </c>
      <c r="G113" s="29">
        <f t="shared" ca="1" si="11"/>
        <v>0</v>
      </c>
      <c r="H113" s="30">
        <f t="shared" si="10"/>
        <v>0</v>
      </c>
      <c r="I113" s="31">
        <f t="shared" ca="1" si="14"/>
        <v>-3323</v>
      </c>
    </row>
    <row r="114" spans="2:14" x14ac:dyDescent="0.35">
      <c r="B114" s="25">
        <f>'Partitario clienti'!B105</f>
        <v>95</v>
      </c>
      <c r="C114" s="26" t="str">
        <f>'Partitario clienti'!C105</f>
        <v>Cliente CW</v>
      </c>
      <c r="D114" s="27">
        <f>'Partitario clienti'!D105-'Partitario clienti'!E105</f>
        <v>0</v>
      </c>
      <c r="E114" s="28">
        <f t="shared" ca="1" si="13"/>
        <v>-3323</v>
      </c>
      <c r="F114" s="29">
        <f t="shared" ca="1" si="12"/>
        <v>0</v>
      </c>
      <c r="G114" s="29">
        <f t="shared" ca="1" si="11"/>
        <v>0</v>
      </c>
      <c r="H114" s="30">
        <f t="shared" si="10"/>
        <v>0</v>
      </c>
      <c r="I114" s="31">
        <f t="shared" ca="1" si="14"/>
        <v>-3323</v>
      </c>
    </row>
    <row r="115" spans="2:14" x14ac:dyDescent="0.35">
      <c r="B115" s="25">
        <f>'Partitario clienti'!B106</f>
        <v>96</v>
      </c>
      <c r="C115" s="26" t="str">
        <f>'Partitario clienti'!C106</f>
        <v>Cliente CZ</v>
      </c>
      <c r="D115" s="27">
        <f>'Partitario clienti'!D106-'Partitario clienti'!E106</f>
        <v>0</v>
      </c>
      <c r="E115" s="28">
        <f t="shared" ca="1" si="13"/>
        <v>-3323</v>
      </c>
      <c r="F115" s="29">
        <f t="shared" ca="1" si="12"/>
        <v>0</v>
      </c>
      <c r="G115" s="29">
        <f t="shared" ca="1" si="11"/>
        <v>0</v>
      </c>
      <c r="H115" s="30">
        <f t="shared" si="10"/>
        <v>0</v>
      </c>
      <c r="I115" s="31">
        <f t="shared" ca="1" si="14"/>
        <v>-3323</v>
      </c>
    </row>
    <row r="116" spans="2:14" x14ac:dyDescent="0.35">
      <c r="B116" s="25">
        <f>'Partitario clienti'!B107</f>
        <v>97</v>
      </c>
      <c r="C116" s="26" t="str">
        <f>'Partitario clienti'!C107</f>
        <v>Cliente DA</v>
      </c>
      <c r="D116" s="27">
        <f>'Partitario clienti'!D107-'Partitario clienti'!E107</f>
        <v>0</v>
      </c>
      <c r="E116" s="28">
        <f t="shared" ca="1" si="13"/>
        <v>-3323</v>
      </c>
      <c r="F116" s="29">
        <f t="shared" ca="1" si="12"/>
        <v>0</v>
      </c>
      <c r="G116" s="29">
        <f t="shared" ca="1" si="11"/>
        <v>0</v>
      </c>
      <c r="H116" s="30">
        <f t="shared" si="10"/>
        <v>0</v>
      </c>
      <c r="I116" s="31">
        <f t="shared" ca="1" si="14"/>
        <v>-3323</v>
      </c>
    </row>
    <row r="117" spans="2:14" x14ac:dyDescent="0.35">
      <c r="B117" s="25">
        <f>'Partitario clienti'!B108</f>
        <v>98</v>
      </c>
      <c r="C117" s="26" t="str">
        <f>'Partitario clienti'!C108</f>
        <v>Cliente DB</v>
      </c>
      <c r="D117" s="27">
        <f>'Partitario clienti'!D108-'Partitario clienti'!E108</f>
        <v>0</v>
      </c>
      <c r="E117" s="28">
        <f t="shared" ca="1" si="13"/>
        <v>-3323</v>
      </c>
      <c r="F117" s="29">
        <f t="shared" ca="1" si="12"/>
        <v>0</v>
      </c>
      <c r="G117" s="29">
        <f t="shared" ca="1" si="11"/>
        <v>0</v>
      </c>
      <c r="H117" s="30">
        <f t="shared" si="10"/>
        <v>0</v>
      </c>
      <c r="I117" s="31">
        <f t="shared" ca="1" si="14"/>
        <v>-3323</v>
      </c>
    </row>
    <row r="118" spans="2:14" x14ac:dyDescent="0.35">
      <c r="B118" s="25">
        <f>'Partitario clienti'!B109</f>
        <v>99</v>
      </c>
      <c r="C118" s="26" t="str">
        <f>'Partitario clienti'!C109</f>
        <v>Cliente DC</v>
      </c>
      <c r="D118" s="27">
        <f>'Partitario clienti'!D109-'Partitario clienti'!E109</f>
        <v>0</v>
      </c>
      <c r="E118" s="28">
        <f t="shared" ca="1" si="13"/>
        <v>-3323</v>
      </c>
      <c r="F118" s="29">
        <f t="shared" ca="1" si="12"/>
        <v>0</v>
      </c>
      <c r="G118" s="29">
        <f t="shared" ca="1" si="11"/>
        <v>0</v>
      </c>
      <c r="H118" s="30">
        <f t="shared" si="10"/>
        <v>0</v>
      </c>
      <c r="I118" s="31">
        <f t="shared" ca="1" si="14"/>
        <v>-3323</v>
      </c>
    </row>
    <row r="119" spans="2:14" x14ac:dyDescent="0.35">
      <c r="B119" s="25">
        <f>'Partitario clienti'!B110</f>
        <v>100</v>
      </c>
      <c r="C119" s="26" t="str">
        <f>'Partitario clienti'!C110</f>
        <v>Cliente FE</v>
      </c>
      <c r="D119" s="27">
        <f>'Partitario clienti'!D110-'Partitario clienti'!E110</f>
        <v>0</v>
      </c>
      <c r="E119" s="28">
        <f t="shared" ca="1" si="13"/>
        <v>-3323</v>
      </c>
      <c r="F119" s="29">
        <f t="shared" ref="F119" ca="1" si="15">IF(E119&gt;0,ROUND(E119/H119+0.5,0),0)</f>
        <v>0</v>
      </c>
      <c r="G119" s="29">
        <f t="shared" ca="1" si="11"/>
        <v>0</v>
      </c>
      <c r="H119" s="30">
        <f t="shared" ref="H119" si="16">$I$10</f>
        <v>0</v>
      </c>
      <c r="I119" s="31">
        <f t="shared" ref="I119" ca="1" si="17">E119-(F119*H119)</f>
        <v>-3323</v>
      </c>
    </row>
    <row r="120" spans="2:14" x14ac:dyDescent="0.35">
      <c r="B120" s="25"/>
      <c r="C120" s="26"/>
      <c r="D120" s="27"/>
      <c r="E120" s="28"/>
      <c r="F120" s="29"/>
      <c r="G120" s="29"/>
      <c r="H120" s="30"/>
      <c r="I120" s="31"/>
    </row>
    <row r="121" spans="2:14" x14ac:dyDescent="0.35">
      <c r="B121" s="25"/>
      <c r="C121" s="26"/>
      <c r="D121" s="27"/>
      <c r="E121" s="28"/>
      <c r="F121" s="29"/>
      <c r="G121" s="29"/>
      <c r="H121" s="30"/>
      <c r="I121" s="31"/>
      <c r="M121" s="15"/>
    </row>
    <row r="122" spans="2:14" x14ac:dyDescent="0.35">
      <c r="M122" s="15"/>
    </row>
    <row r="123" spans="2:14" ht="24" customHeight="1" x14ac:dyDescent="0.35">
      <c r="B123" s="32"/>
      <c r="C123" s="33" t="s">
        <v>10</v>
      </c>
      <c r="D123" s="34">
        <f>SUM(D20:D121)</f>
        <v>0</v>
      </c>
      <c r="E123" s="35" t="s">
        <v>11</v>
      </c>
      <c r="F123" s="34">
        <f ca="1">SUM(F20:F121)</f>
        <v>0</v>
      </c>
      <c r="G123" s="34">
        <f ca="1">SUM(G20:G121)</f>
        <v>0</v>
      </c>
      <c r="H123" s="34"/>
      <c r="I123" s="34">
        <f ca="1">I119</f>
        <v>-3323</v>
      </c>
      <c r="M123" s="36">
        <f>D123-'Partitario clienti'!D111</f>
        <v>0</v>
      </c>
      <c r="N123" s="37"/>
    </row>
    <row r="124" spans="2:14" x14ac:dyDescent="0.35">
      <c r="E124" s="38"/>
      <c r="M124" s="15"/>
    </row>
    <row r="125" spans="2:14" x14ac:dyDescent="0.35">
      <c r="B125" s="39"/>
      <c r="D125" s="40"/>
      <c r="M125" s="41">
        <f>D119</f>
        <v>0</v>
      </c>
      <c r="N125" s="40"/>
    </row>
    <row r="126" spans="2:14" x14ac:dyDescent="0.35">
      <c r="D126" s="40"/>
      <c r="I126" s="3" t="s">
        <v>15</v>
      </c>
      <c r="M126" s="41">
        <f>M125-M123</f>
        <v>0</v>
      </c>
      <c r="N126" s="40"/>
    </row>
    <row r="127" spans="2:14" x14ac:dyDescent="0.35">
      <c r="B127" s="42" t="s">
        <v>12</v>
      </c>
      <c r="C127" s="43"/>
      <c r="D127" s="44"/>
      <c r="M127" s="15"/>
    </row>
    <row r="128" spans="2:14" x14ac:dyDescent="0.35">
      <c r="B128" s="43"/>
      <c r="C128" s="43"/>
      <c r="D128" s="44"/>
      <c r="M128" s="15"/>
    </row>
    <row r="129" spans="2:4" x14ac:dyDescent="0.35">
      <c r="B129" s="45" t="s">
        <v>13</v>
      </c>
      <c r="C129" s="44"/>
      <c r="D129" s="46">
        <f ca="1">-I19</f>
        <v>3323</v>
      </c>
    </row>
    <row r="130" spans="2:4" x14ac:dyDescent="0.35">
      <c r="B130" s="45" t="s">
        <v>132</v>
      </c>
      <c r="C130" s="44"/>
      <c r="D130" s="46">
        <f ca="1">F123*I10</f>
        <v>0</v>
      </c>
    </row>
    <row r="131" spans="2:4" x14ac:dyDescent="0.35">
      <c r="B131" s="45" t="s">
        <v>9</v>
      </c>
      <c r="C131" s="44"/>
      <c r="D131" s="47">
        <f ca="1">I123</f>
        <v>-3323</v>
      </c>
    </row>
    <row r="132" spans="2:4" x14ac:dyDescent="0.35">
      <c r="B132" s="45"/>
      <c r="C132" s="44"/>
      <c r="D132" s="46">
        <f ca="1">SUM(D129:D131)</f>
        <v>0</v>
      </c>
    </row>
    <row r="133" spans="2:4" x14ac:dyDescent="0.35">
      <c r="B133" s="45" t="s">
        <v>10</v>
      </c>
      <c r="C133" s="44"/>
      <c r="D133" s="47">
        <f>D123</f>
        <v>0</v>
      </c>
    </row>
    <row r="134" spans="2:4" x14ac:dyDescent="0.35">
      <c r="B134" s="45" t="s">
        <v>129</v>
      </c>
      <c r="C134" s="44"/>
      <c r="D134" s="46">
        <f ca="1">D132-D133</f>
        <v>0</v>
      </c>
    </row>
  </sheetData>
  <autoFilter ref="B18:I121"/>
  <mergeCells count="4">
    <mergeCell ref="C19:D19"/>
    <mergeCell ref="B7:I7"/>
    <mergeCell ref="B2:D2"/>
    <mergeCell ref="B1:C1"/>
  </mergeCells>
  <pageMargins left="1.1811023622047245" right="1.1811023622047245" top="1.1811023622047245" bottom="1.1811023622047245" header="0.31496062992125984" footer="0.31496062992125984"/>
  <pageSetup paperSize="9" scale="6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Drop Down 15">
              <controlPr defaultSize="0" autoLine="0" autoPict="0">
                <anchor moveWithCells="1">
                  <from>
                    <xdr:col>3</xdr:col>
                    <xdr:colOff>0</xdr:colOff>
                    <xdr:row>10</xdr:row>
                    <xdr:rowOff>76200</xdr:rowOff>
                  </from>
                  <to>
                    <xdr:col>4</xdr:col>
                    <xdr:colOff>355600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5" name="Drop Down 16">
              <controlPr defaultSize="0" autoLine="0" autoPict="0">
                <anchor moveWithCells="1">
                  <from>
                    <xdr:col>2</xdr:col>
                    <xdr:colOff>1771650</xdr:colOff>
                    <xdr:row>11</xdr:row>
                    <xdr:rowOff>50800</xdr:rowOff>
                  </from>
                  <to>
                    <xdr:col>4</xdr:col>
                    <xdr:colOff>431800</xdr:colOff>
                    <xdr:row>11</xdr:row>
                    <xdr:rowOff>222250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Inizio</vt:lpstr>
      <vt:lpstr>Partitario clienti</vt:lpstr>
      <vt:lpstr>Campionamento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</dc:creator>
  <cp:lastModifiedBy>Alessandra</cp:lastModifiedBy>
  <cp:lastPrinted>2012-11-06T10:31:23Z</cp:lastPrinted>
  <dcterms:created xsi:type="dcterms:W3CDTF">2011-10-10T14:51:12Z</dcterms:created>
  <dcterms:modified xsi:type="dcterms:W3CDTF">2018-01-11T19:16:02Z</dcterms:modified>
</cp:coreProperties>
</file>