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https://intranet/eris/prudReg/ins/proj/Sustainable Finance/Protection Gap/WS 2 dashboard on insurance protection gap/20221206 Publication/"/>
    </mc:Choice>
  </mc:AlternateContent>
  <xr:revisionPtr revIDLastSave="0" documentId="13_ncr:1_{1E1B1BD0-67EC-4834-BC0F-98EB9668A429}" xr6:coauthVersionLast="47" xr6:coauthVersionMax="47" xr10:uidLastSave="{00000000-0000-0000-0000-000000000000}"/>
  <bookViews>
    <workbookView xWindow="29610" yWindow="-1425" windowWidth="28110" windowHeight="16440" activeTab="1" xr2:uid="{00000000-000D-0000-FFFF-FFFF00000000}"/>
  </bookViews>
  <sheets>
    <sheet name="Historical and estimated pg" sheetId="1" r:id="rId1"/>
    <sheet name="Country insurance scheme" sheetId="6" r:id="rId2"/>
    <sheet name="LU losses" sheetId="19" r:id="rId3"/>
    <sheet name="LI losses" sheetId="18" r:id="rId4"/>
    <sheet name="IS losses" sheetId="17" r:id="rId5"/>
    <sheet name="SE losses" sheetId="16" r:id="rId6"/>
    <sheet name="BE losses" sheetId="15" r:id="rId7"/>
    <sheet name="MT losses" sheetId="14" r:id="rId8"/>
    <sheet name="FI losses" sheetId="13" r:id="rId9"/>
    <sheet name="CZ losses" sheetId="11" r:id="rId10"/>
    <sheet name="Spain CCS losses" sheetId="2" r:id="rId11"/>
    <sheet name="Norway NNP losses" sheetId="7" r:id="rId12"/>
    <sheet name="Insurance penetration" sheetId="8" r:id="rId13"/>
    <sheet name="Risk" sheetId="10" r:id="rId14"/>
    <sheet name="limit ded" sheetId="9" r:id="rId15"/>
    <sheet name="GDP" sheetId="3" r:id="rId16"/>
  </sheets>
  <definedNames>
    <definedName name="_xlnm._FilterDatabase" localSheetId="1" hidden="1">'Country insurance scheme'!$A$1:$S$301</definedName>
    <definedName name="_xlnm._FilterDatabase" localSheetId="8" hidden="1">'FI losses'!$A$1:$E$3</definedName>
    <definedName name="_xlnm._FilterDatabase" localSheetId="0" hidden="1">'Historical and estimated pg'!$A$1:$U$156</definedName>
    <definedName name="_xlnm._FilterDatabase" localSheetId="12" hidden="1">'Insurance penetration'!$A$1:$M$157</definedName>
    <definedName name="_xlnm._FilterDatabase" localSheetId="14" hidden="1">'limit ded'!$A$1:$R$301</definedName>
    <definedName name="_xlnm._FilterDatabase" localSheetId="13" hidden="1">Risk!$A$1:$F$156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8" l="1"/>
  <c r="P4" i="8"/>
  <c r="P3" i="8"/>
  <c r="P2" i="8"/>
  <c r="P1" i="8"/>
  <c r="M2" i="1"/>
  <c r="L21" i="1"/>
  <c r="A5" i="2" l="1"/>
  <c r="A3" i="8" l="1"/>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2" i="8"/>
  <c r="A2" i="19" l="1"/>
  <c r="A2" i="18" l="1"/>
  <c r="A3" i="17" l="1"/>
  <c r="A2" i="17"/>
  <c r="L3" i="1"/>
  <c r="L4" i="1"/>
  <c r="L5" i="1"/>
  <c r="L6" i="1"/>
  <c r="L7" i="1"/>
  <c r="L9" i="1"/>
  <c r="L12" i="1"/>
  <c r="L13" i="1"/>
  <c r="L14" i="1"/>
  <c r="L15" i="1"/>
  <c r="L18" i="1"/>
  <c r="L19" i="1"/>
  <c r="L20" i="1"/>
  <c r="L22" i="1"/>
  <c r="L23" i="1"/>
  <c r="L26" i="1"/>
  <c r="L27" i="1"/>
  <c r="L28" i="1"/>
  <c r="L29" i="1"/>
  <c r="L30" i="1"/>
  <c r="L31" i="1"/>
  <c r="L38" i="1"/>
  <c r="L39" i="1"/>
  <c r="L40" i="1"/>
  <c r="L46" i="1"/>
  <c r="L48" i="1"/>
  <c r="L49" i="1"/>
  <c r="L50" i="1"/>
  <c r="L51" i="1"/>
  <c r="L52" i="1"/>
  <c r="L61" i="1"/>
  <c r="L66" i="1"/>
  <c r="L92" i="1"/>
  <c r="L93" i="1"/>
  <c r="L97" i="1"/>
  <c r="L98" i="1"/>
  <c r="L99" i="1"/>
  <c r="L100" i="1"/>
  <c r="L104" i="1"/>
  <c r="L105" i="1"/>
  <c r="L106" i="1"/>
  <c r="L109" i="1"/>
  <c r="L110" i="1"/>
  <c r="L111" i="1"/>
  <c r="L112" i="1"/>
  <c r="L113" i="1"/>
  <c r="L114" i="1"/>
  <c r="L115" i="1"/>
  <c r="L117" i="1"/>
  <c r="L118" i="1"/>
  <c r="L119" i="1"/>
  <c r="L2" i="1"/>
  <c r="A3" i="16" l="1"/>
  <c r="A2" i="16"/>
  <c r="A2" i="15" l="1"/>
  <c r="A2" i="14" l="1"/>
  <c r="A3" i="13" l="1"/>
  <c r="A2" i="13"/>
  <c r="A3" i="11" l="1"/>
  <c r="A2" i="11"/>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2" i="6"/>
  <c r="A3" i="1"/>
  <c r="R3" i="1" s="1"/>
  <c r="A4" i="1"/>
  <c r="R4" i="1" s="1"/>
  <c r="A5" i="1"/>
  <c r="R5" i="1" s="1"/>
  <c r="A6" i="1"/>
  <c r="R6" i="1" s="1"/>
  <c r="A7" i="1"/>
  <c r="R7" i="1" s="1"/>
  <c r="A8" i="1"/>
  <c r="R8" i="1" s="1"/>
  <c r="A9" i="1"/>
  <c r="R9" i="1" s="1"/>
  <c r="A10" i="1"/>
  <c r="R10" i="1" s="1"/>
  <c r="A11" i="1"/>
  <c r="R11" i="1" s="1"/>
  <c r="A12" i="1"/>
  <c r="R12" i="1" s="1"/>
  <c r="A13" i="1"/>
  <c r="R13" i="1" s="1"/>
  <c r="A14" i="1"/>
  <c r="R14" i="1" s="1"/>
  <c r="A15" i="1"/>
  <c r="R15" i="1" s="1"/>
  <c r="A16" i="1"/>
  <c r="R16" i="1" s="1"/>
  <c r="A17" i="1"/>
  <c r="R17" i="1" s="1"/>
  <c r="A18" i="1"/>
  <c r="R18" i="1" s="1"/>
  <c r="A19" i="1"/>
  <c r="R19" i="1" s="1"/>
  <c r="A20" i="1"/>
  <c r="R20" i="1" s="1"/>
  <c r="A21" i="1"/>
  <c r="R21" i="1" s="1"/>
  <c r="A22" i="1"/>
  <c r="R22" i="1" s="1"/>
  <c r="A23" i="1"/>
  <c r="R23" i="1" s="1"/>
  <c r="A24" i="1"/>
  <c r="R24" i="1" s="1"/>
  <c r="A25" i="1"/>
  <c r="R25" i="1" s="1"/>
  <c r="A26" i="1"/>
  <c r="R26" i="1" s="1"/>
  <c r="A27" i="1"/>
  <c r="R27" i="1" s="1"/>
  <c r="A28" i="1"/>
  <c r="R28" i="1" s="1"/>
  <c r="A29" i="1"/>
  <c r="R29" i="1" s="1"/>
  <c r="A30" i="1"/>
  <c r="R30" i="1" s="1"/>
  <c r="A31" i="1"/>
  <c r="R31" i="1" s="1"/>
  <c r="A32" i="1"/>
  <c r="R32" i="1" s="1"/>
  <c r="A33" i="1"/>
  <c r="R33" i="1" s="1"/>
  <c r="A34" i="1"/>
  <c r="R34" i="1" s="1"/>
  <c r="A35" i="1"/>
  <c r="R35" i="1" s="1"/>
  <c r="A36" i="1"/>
  <c r="R36" i="1" s="1"/>
  <c r="A37" i="1"/>
  <c r="R37" i="1" s="1"/>
  <c r="A38" i="1"/>
  <c r="R38" i="1" s="1"/>
  <c r="A39" i="1"/>
  <c r="R39" i="1" s="1"/>
  <c r="A40" i="1"/>
  <c r="R40" i="1" s="1"/>
  <c r="A41" i="1"/>
  <c r="R41" i="1" s="1"/>
  <c r="A42" i="1"/>
  <c r="R42" i="1" s="1"/>
  <c r="A43" i="1"/>
  <c r="R43" i="1" s="1"/>
  <c r="A44" i="1"/>
  <c r="R44" i="1" s="1"/>
  <c r="A45" i="1"/>
  <c r="R45" i="1" s="1"/>
  <c r="A46" i="1"/>
  <c r="R46" i="1" s="1"/>
  <c r="A47" i="1"/>
  <c r="R47" i="1" s="1"/>
  <c r="A48" i="1"/>
  <c r="R48" i="1" s="1"/>
  <c r="A49" i="1"/>
  <c r="R49" i="1" s="1"/>
  <c r="A50" i="1"/>
  <c r="R50" i="1" s="1"/>
  <c r="A51" i="1"/>
  <c r="R51" i="1" s="1"/>
  <c r="A52" i="1"/>
  <c r="R52" i="1" s="1"/>
  <c r="A53" i="1"/>
  <c r="R53" i="1" s="1"/>
  <c r="A54" i="1"/>
  <c r="R54" i="1" s="1"/>
  <c r="A55" i="1"/>
  <c r="R55" i="1" s="1"/>
  <c r="A56" i="1"/>
  <c r="R56" i="1" s="1"/>
  <c r="A57" i="1"/>
  <c r="R57" i="1" s="1"/>
  <c r="A58" i="1"/>
  <c r="R58" i="1" s="1"/>
  <c r="A59" i="1"/>
  <c r="R59" i="1" s="1"/>
  <c r="A60" i="1"/>
  <c r="R60" i="1" s="1"/>
  <c r="A61" i="1"/>
  <c r="R61" i="1" s="1"/>
  <c r="A62" i="1"/>
  <c r="R62" i="1" s="1"/>
  <c r="A63" i="1"/>
  <c r="R63" i="1" s="1"/>
  <c r="A64" i="1"/>
  <c r="R64" i="1" s="1"/>
  <c r="A65" i="1"/>
  <c r="R65" i="1" s="1"/>
  <c r="A66" i="1"/>
  <c r="R66" i="1" s="1"/>
  <c r="A67" i="1"/>
  <c r="R67" i="1" s="1"/>
  <c r="A68" i="1"/>
  <c r="R68" i="1" s="1"/>
  <c r="A69" i="1"/>
  <c r="R69" i="1" s="1"/>
  <c r="A70" i="1"/>
  <c r="R70" i="1" s="1"/>
  <c r="A71" i="1"/>
  <c r="R71" i="1" s="1"/>
  <c r="A72" i="1"/>
  <c r="R72" i="1" s="1"/>
  <c r="A73" i="1"/>
  <c r="R73" i="1" s="1"/>
  <c r="A74" i="1"/>
  <c r="R74" i="1" s="1"/>
  <c r="A75" i="1"/>
  <c r="R75" i="1" s="1"/>
  <c r="A76" i="1"/>
  <c r="R76" i="1" s="1"/>
  <c r="A77" i="1"/>
  <c r="R77" i="1" s="1"/>
  <c r="A78" i="1"/>
  <c r="R78" i="1" s="1"/>
  <c r="A79" i="1"/>
  <c r="R79" i="1" s="1"/>
  <c r="A80" i="1"/>
  <c r="R80" i="1" s="1"/>
  <c r="A81" i="1"/>
  <c r="R81" i="1" s="1"/>
  <c r="A82" i="1"/>
  <c r="R82" i="1" s="1"/>
  <c r="A83" i="1"/>
  <c r="R83" i="1" s="1"/>
  <c r="A84" i="1"/>
  <c r="R84" i="1" s="1"/>
  <c r="A85" i="1"/>
  <c r="R85" i="1" s="1"/>
  <c r="A86" i="1"/>
  <c r="R86" i="1" s="1"/>
  <c r="A87" i="1"/>
  <c r="R87" i="1" s="1"/>
  <c r="A88" i="1"/>
  <c r="R88" i="1" s="1"/>
  <c r="A89" i="1"/>
  <c r="R89" i="1" s="1"/>
  <c r="A90" i="1"/>
  <c r="R90" i="1" s="1"/>
  <c r="A91" i="1"/>
  <c r="R91" i="1" s="1"/>
  <c r="A92" i="1"/>
  <c r="R92" i="1" s="1"/>
  <c r="A93" i="1"/>
  <c r="R93" i="1" s="1"/>
  <c r="A94" i="1"/>
  <c r="R94" i="1" s="1"/>
  <c r="A95" i="1"/>
  <c r="R95" i="1" s="1"/>
  <c r="A96" i="1"/>
  <c r="R96" i="1" s="1"/>
  <c r="A97" i="1"/>
  <c r="R97" i="1" s="1"/>
  <c r="A98" i="1"/>
  <c r="R98" i="1" s="1"/>
  <c r="A99" i="1"/>
  <c r="R99" i="1" s="1"/>
  <c r="A100" i="1"/>
  <c r="R100" i="1" s="1"/>
  <c r="A101" i="1"/>
  <c r="R101" i="1" s="1"/>
  <c r="A102" i="1"/>
  <c r="R102" i="1" s="1"/>
  <c r="A103" i="1"/>
  <c r="R103" i="1" s="1"/>
  <c r="A104" i="1"/>
  <c r="R104" i="1" s="1"/>
  <c r="A105" i="1"/>
  <c r="R105" i="1" s="1"/>
  <c r="A106" i="1"/>
  <c r="R106" i="1" s="1"/>
  <c r="A107" i="1"/>
  <c r="R107" i="1" s="1"/>
  <c r="A108" i="1"/>
  <c r="R108" i="1" s="1"/>
  <c r="A109" i="1"/>
  <c r="R109" i="1" s="1"/>
  <c r="A110" i="1"/>
  <c r="R110" i="1" s="1"/>
  <c r="A111" i="1"/>
  <c r="R111" i="1" s="1"/>
  <c r="A112" i="1"/>
  <c r="R112" i="1" s="1"/>
  <c r="A113" i="1"/>
  <c r="R113" i="1" s="1"/>
  <c r="A114" i="1"/>
  <c r="R114" i="1" s="1"/>
  <c r="A115" i="1"/>
  <c r="R115" i="1" s="1"/>
  <c r="A116" i="1"/>
  <c r="R116" i="1" s="1"/>
  <c r="A117" i="1"/>
  <c r="R117" i="1" s="1"/>
  <c r="A118" i="1"/>
  <c r="R118" i="1" s="1"/>
  <c r="A119" i="1"/>
  <c r="R119" i="1" s="1"/>
  <c r="A120" i="1"/>
  <c r="R120" i="1" s="1"/>
  <c r="A121" i="1"/>
  <c r="R121" i="1" s="1"/>
  <c r="A122" i="1"/>
  <c r="R122" i="1" s="1"/>
  <c r="A123" i="1"/>
  <c r="R123" i="1" s="1"/>
  <c r="A124" i="1"/>
  <c r="R124" i="1" s="1"/>
  <c r="A125" i="1"/>
  <c r="R125" i="1" s="1"/>
  <c r="A126" i="1"/>
  <c r="R126" i="1" s="1"/>
  <c r="A127" i="1"/>
  <c r="R127" i="1" s="1"/>
  <c r="A128" i="1"/>
  <c r="R128" i="1" s="1"/>
  <c r="A129" i="1"/>
  <c r="R129" i="1" s="1"/>
  <c r="A130" i="1"/>
  <c r="R130" i="1" s="1"/>
  <c r="A131" i="1"/>
  <c r="R131" i="1" s="1"/>
  <c r="A132" i="1"/>
  <c r="R132" i="1" s="1"/>
  <c r="A133" i="1"/>
  <c r="R133" i="1" s="1"/>
  <c r="A134" i="1"/>
  <c r="R134" i="1" s="1"/>
  <c r="A135" i="1"/>
  <c r="R135" i="1" s="1"/>
  <c r="A136" i="1"/>
  <c r="R136" i="1" s="1"/>
  <c r="A137" i="1"/>
  <c r="R137" i="1" s="1"/>
  <c r="A138" i="1"/>
  <c r="R138" i="1" s="1"/>
  <c r="A139" i="1"/>
  <c r="R139" i="1" s="1"/>
  <c r="A140" i="1"/>
  <c r="R140" i="1" s="1"/>
  <c r="A141" i="1"/>
  <c r="R141" i="1" s="1"/>
  <c r="A142" i="1"/>
  <c r="R142" i="1" s="1"/>
  <c r="A143" i="1"/>
  <c r="R143" i="1" s="1"/>
  <c r="A144" i="1"/>
  <c r="R144" i="1" s="1"/>
  <c r="A145" i="1"/>
  <c r="R145" i="1" s="1"/>
  <c r="A146" i="1"/>
  <c r="R146" i="1" s="1"/>
  <c r="A147" i="1"/>
  <c r="R147" i="1" s="1"/>
  <c r="A148" i="1"/>
  <c r="R148" i="1" s="1"/>
  <c r="A149" i="1"/>
  <c r="R149" i="1" s="1"/>
  <c r="A150" i="1"/>
  <c r="R150" i="1" s="1"/>
  <c r="A151" i="1"/>
  <c r="R151" i="1" s="1"/>
  <c r="A152" i="1"/>
  <c r="A153" i="1"/>
  <c r="A154" i="1"/>
  <c r="A155" i="1"/>
  <c r="A156" i="1"/>
  <c r="A2" i="1"/>
  <c r="R2" i="1" s="1"/>
  <c r="A156" i="10" l="1"/>
  <c r="A155" i="10"/>
  <c r="A154" i="10"/>
  <c r="A153" i="10"/>
  <c r="A15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2" i="10"/>
  <c r="Q152" i="1" s="1"/>
  <c r="Q153" i="1" l="1"/>
  <c r="S153" i="1" s="1"/>
  <c r="Q154" i="1"/>
  <c r="S154" i="1" s="1"/>
  <c r="Q155" i="1"/>
  <c r="S155" i="1" s="1"/>
  <c r="Q156" i="1"/>
  <c r="S156" i="1" s="1"/>
  <c r="S152" i="1"/>
  <c r="Q3" i="1"/>
  <c r="Q5" i="1"/>
  <c r="Q2" i="1"/>
  <c r="Q6" i="1"/>
  <c r="Q4" i="1"/>
  <c r="Q88" i="1"/>
  <c r="Q56" i="1"/>
  <c r="Q24" i="1"/>
  <c r="Q15" i="1"/>
  <c r="Q27" i="1"/>
  <c r="Q37" i="1"/>
  <c r="Q47" i="1"/>
  <c r="Q59" i="1"/>
  <c r="Q69" i="1"/>
  <c r="Q79" i="1"/>
  <c r="Q91" i="1"/>
  <c r="Q100" i="1"/>
  <c r="Q109" i="1"/>
  <c r="Q118" i="1"/>
  <c r="Q127" i="1"/>
  <c r="Q136" i="1"/>
  <c r="Q144" i="1"/>
  <c r="Q19" i="1"/>
  <c r="Q39" i="1"/>
  <c r="Q61" i="1"/>
  <c r="Q83" i="1"/>
  <c r="Q102" i="1"/>
  <c r="Q120" i="1"/>
  <c r="Q146" i="1"/>
  <c r="Q121" i="1"/>
  <c r="Q41" i="1"/>
  <c r="Q7" i="1"/>
  <c r="Q30" i="1"/>
  <c r="Q52" i="1"/>
  <c r="Q74" i="1"/>
  <c r="Q94" i="1"/>
  <c r="Q122" i="1"/>
  <c r="Q139" i="1"/>
  <c r="Q113" i="1"/>
  <c r="Q9" i="1"/>
  <c r="Q21" i="1"/>
  <c r="Q53" i="1"/>
  <c r="Q63" i="1"/>
  <c r="Q95" i="1"/>
  <c r="Q114" i="1"/>
  <c r="Q132" i="1"/>
  <c r="Q148" i="1"/>
  <c r="Q65" i="1"/>
  <c r="Q8" i="1"/>
  <c r="Q22" i="1"/>
  <c r="Q44" i="1"/>
  <c r="Q66" i="1"/>
  <c r="Q106" i="1"/>
  <c r="Q124" i="1"/>
  <c r="Q141" i="1"/>
  <c r="Q64" i="1"/>
  <c r="Q13" i="1"/>
  <c r="Q45" i="1"/>
  <c r="Q67" i="1"/>
  <c r="Q98" i="1"/>
  <c r="Q125" i="1"/>
  <c r="Q150" i="1"/>
  <c r="Q46" i="1"/>
  <c r="Q78" i="1"/>
  <c r="Q108" i="1"/>
  <c r="Q126" i="1"/>
  <c r="Q151" i="1"/>
  <c r="Q81" i="1"/>
  <c r="Q49" i="1"/>
  <c r="Q17" i="1"/>
  <c r="Q18" i="1"/>
  <c r="Q28" i="1"/>
  <c r="Q38" i="1"/>
  <c r="Q50" i="1"/>
  <c r="Q60" i="1"/>
  <c r="Q70" i="1"/>
  <c r="Q82" i="1"/>
  <c r="Q92" i="1"/>
  <c r="Q101" i="1"/>
  <c r="Q110" i="1"/>
  <c r="Q119" i="1"/>
  <c r="Q128" i="1"/>
  <c r="Q137" i="1"/>
  <c r="Q145" i="1"/>
  <c r="Q129" i="1"/>
  <c r="Q80" i="1"/>
  <c r="Q48" i="1"/>
  <c r="Q16" i="1"/>
  <c r="Q29" i="1"/>
  <c r="Q51" i="1"/>
  <c r="Q71" i="1"/>
  <c r="Q93" i="1"/>
  <c r="Q111" i="1"/>
  <c r="Q130" i="1"/>
  <c r="Q138" i="1"/>
  <c r="Q73" i="1"/>
  <c r="Q12" i="1"/>
  <c r="Q20" i="1"/>
  <c r="Q42" i="1"/>
  <c r="Q62" i="1"/>
  <c r="Q84" i="1"/>
  <c r="Q103" i="1"/>
  <c r="Q112" i="1"/>
  <c r="Q131" i="1"/>
  <c r="Q147" i="1"/>
  <c r="Q72" i="1"/>
  <c r="Q40" i="1"/>
  <c r="Q10" i="1"/>
  <c r="Q31" i="1"/>
  <c r="Q43" i="1"/>
  <c r="Q75" i="1"/>
  <c r="Q85" i="1"/>
  <c r="Q104" i="1"/>
  <c r="Q123" i="1"/>
  <c r="Q140" i="1"/>
  <c r="Q105" i="1"/>
  <c r="Q33" i="1"/>
  <c r="Q11" i="1"/>
  <c r="Q34" i="1"/>
  <c r="Q54" i="1"/>
  <c r="Q76" i="1"/>
  <c r="Q96" i="1"/>
  <c r="Q115" i="1"/>
  <c r="Q133" i="1"/>
  <c r="Q149" i="1"/>
  <c r="Q32" i="1"/>
  <c r="Q35" i="1"/>
  <c r="Q55" i="1"/>
  <c r="Q87" i="1"/>
  <c r="Q116" i="1"/>
  <c r="Q134" i="1"/>
  <c r="Q57" i="1"/>
  <c r="Q14" i="1"/>
  <c r="Q36" i="1"/>
  <c r="Q68" i="1"/>
  <c r="Q99" i="1"/>
  <c r="Q117" i="1"/>
  <c r="Q143" i="1"/>
  <c r="Q86" i="1"/>
  <c r="Q23" i="1"/>
  <c r="Q77" i="1"/>
  <c r="Q107" i="1"/>
  <c r="Q142" i="1"/>
  <c r="Q25" i="1"/>
  <c r="Q26" i="1"/>
  <c r="Q58" i="1"/>
  <c r="Q90" i="1"/>
  <c r="Q135" i="1"/>
  <c r="Q97" i="1"/>
  <c r="Q89" i="1"/>
  <c r="S32" i="1" l="1"/>
  <c r="S130" i="1"/>
  <c r="S132" i="1"/>
  <c r="S88" i="1"/>
  <c r="S77" i="1"/>
  <c r="S84" i="1"/>
  <c r="S125" i="1"/>
  <c r="S146" i="1"/>
  <c r="S4" i="1"/>
  <c r="S105" i="1"/>
  <c r="S145" i="1"/>
  <c r="S66" i="1"/>
  <c r="S127" i="1"/>
  <c r="S6" i="1"/>
  <c r="S134" i="1"/>
  <c r="S40" i="1"/>
  <c r="S151" i="1"/>
  <c r="S118" i="1"/>
  <c r="S143" i="1"/>
  <c r="S116" i="1"/>
  <c r="S96" i="1"/>
  <c r="S123" i="1"/>
  <c r="S72" i="1"/>
  <c r="S20" i="1"/>
  <c r="S51" i="1"/>
  <c r="S128" i="1"/>
  <c r="S50" i="1"/>
  <c r="S126" i="1"/>
  <c r="S45" i="1"/>
  <c r="S22" i="1"/>
  <c r="S53" i="1"/>
  <c r="S52" i="1"/>
  <c r="S83" i="1"/>
  <c r="S109" i="1"/>
  <c r="S27" i="1"/>
  <c r="S5" i="1"/>
  <c r="S107" i="1"/>
  <c r="S43" i="1"/>
  <c r="S150" i="1"/>
  <c r="S121" i="1"/>
  <c r="S149" i="1"/>
  <c r="S129" i="1"/>
  <c r="S49" i="1"/>
  <c r="S59" i="1"/>
  <c r="S133" i="1"/>
  <c r="S10" i="1"/>
  <c r="S81" i="1"/>
  <c r="S94" i="1"/>
  <c r="S47" i="1"/>
  <c r="S86" i="1"/>
  <c r="S71" i="1"/>
  <c r="S67" i="1"/>
  <c r="S74" i="1"/>
  <c r="S2" i="1"/>
  <c r="S58" i="1"/>
  <c r="S117" i="1"/>
  <c r="S87" i="1"/>
  <c r="S76" i="1"/>
  <c r="S104" i="1"/>
  <c r="S147" i="1"/>
  <c r="S12" i="1"/>
  <c r="S29" i="1"/>
  <c r="S119" i="1"/>
  <c r="S38" i="1"/>
  <c r="S108" i="1"/>
  <c r="S13" i="1"/>
  <c r="S8" i="1"/>
  <c r="S21" i="1"/>
  <c r="S30" i="1"/>
  <c r="S61" i="1"/>
  <c r="S100" i="1"/>
  <c r="S15" i="1"/>
  <c r="S3" i="1"/>
  <c r="S89" i="1"/>
  <c r="S103" i="1"/>
  <c r="S92" i="1"/>
  <c r="S17" i="1"/>
  <c r="S139" i="1"/>
  <c r="S69" i="1"/>
  <c r="S14" i="1"/>
  <c r="S31" i="1"/>
  <c r="S82" i="1"/>
  <c r="S114" i="1"/>
  <c r="S136" i="1"/>
  <c r="S57" i="1"/>
  <c r="S93" i="1"/>
  <c r="S98" i="1"/>
  <c r="S120" i="1"/>
  <c r="S115" i="1"/>
  <c r="S137" i="1"/>
  <c r="S44" i="1"/>
  <c r="S102" i="1"/>
  <c r="S37" i="1"/>
  <c r="S26" i="1"/>
  <c r="S25" i="1"/>
  <c r="S99" i="1"/>
  <c r="S55" i="1"/>
  <c r="S54" i="1"/>
  <c r="S85" i="1"/>
  <c r="S131" i="1"/>
  <c r="S73" i="1"/>
  <c r="S16" i="1"/>
  <c r="S110" i="1"/>
  <c r="S28" i="1"/>
  <c r="S78" i="1"/>
  <c r="S64" i="1"/>
  <c r="S65" i="1"/>
  <c r="S9" i="1"/>
  <c r="S7" i="1"/>
  <c r="S39" i="1"/>
  <c r="S91" i="1"/>
  <c r="S24" i="1"/>
  <c r="S36" i="1"/>
  <c r="S11" i="1"/>
  <c r="S80" i="1"/>
  <c r="S124" i="1"/>
  <c r="S144" i="1"/>
  <c r="S97" i="1"/>
  <c r="S33" i="1"/>
  <c r="S111" i="1"/>
  <c r="S106" i="1"/>
  <c r="S122" i="1"/>
  <c r="S135" i="1"/>
  <c r="S23" i="1"/>
  <c r="S62" i="1"/>
  <c r="S70" i="1"/>
  <c r="S95" i="1"/>
  <c r="S90" i="1"/>
  <c r="S140" i="1"/>
  <c r="S42" i="1"/>
  <c r="S60" i="1"/>
  <c r="S63" i="1"/>
  <c r="S142" i="1"/>
  <c r="S68" i="1"/>
  <c r="S35" i="1"/>
  <c r="S34" i="1"/>
  <c r="S75" i="1"/>
  <c r="S112" i="1"/>
  <c r="S138" i="1"/>
  <c r="S48" i="1"/>
  <c r="S101" i="1"/>
  <c r="S18" i="1"/>
  <c r="S46" i="1"/>
  <c r="S141" i="1"/>
  <c r="S148" i="1"/>
  <c r="S113" i="1"/>
  <c r="S41" i="1"/>
  <c r="S19" i="1"/>
  <c r="S79" i="1"/>
  <c r="S56" i="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2" i="9"/>
  <c r="R185" i="6" l="1"/>
  <c r="Q186" i="6"/>
  <c r="P295" i="6"/>
  <c r="P151" i="6"/>
  <c r="P133" i="6"/>
  <c r="P167" i="6"/>
  <c r="Q219" i="6"/>
  <c r="P263" i="6"/>
  <c r="P279" i="6"/>
  <c r="P110" i="6"/>
  <c r="Q45" i="6"/>
  <c r="P39" i="6"/>
  <c r="Q13" i="6"/>
  <c r="Q83" i="6"/>
  <c r="P247" i="6"/>
  <c r="P13" i="6"/>
  <c r="R272" i="6"/>
  <c r="R64" i="6"/>
  <c r="P199" i="6"/>
  <c r="Q284" i="6"/>
  <c r="R225" i="6"/>
  <c r="R33" i="6"/>
  <c r="P183" i="6"/>
  <c r="Q251" i="6"/>
  <c r="R128" i="6"/>
  <c r="P231" i="6"/>
  <c r="P90" i="6"/>
  <c r="Q148" i="6"/>
  <c r="P215" i="6"/>
  <c r="P68" i="6"/>
  <c r="Q116" i="6"/>
  <c r="P298" i="6"/>
  <c r="P282" i="6"/>
  <c r="P266" i="6"/>
  <c r="P250" i="6"/>
  <c r="P234" i="6"/>
  <c r="P218" i="6"/>
  <c r="P202" i="6"/>
  <c r="P186" i="6"/>
  <c r="P170" i="6"/>
  <c r="P154" i="6"/>
  <c r="P134" i="6"/>
  <c r="P114" i="6"/>
  <c r="P93" i="6"/>
  <c r="P69" i="6"/>
  <c r="P45" i="6"/>
  <c r="P16" i="6"/>
  <c r="Q285" i="6"/>
  <c r="Q258" i="6"/>
  <c r="Q222" i="6"/>
  <c r="Q187" i="6"/>
  <c r="Q155" i="6"/>
  <c r="Q122" i="6"/>
  <c r="Q84" i="6"/>
  <c r="Q52" i="6"/>
  <c r="Q19" i="6"/>
  <c r="R273" i="6"/>
  <c r="R233" i="6"/>
  <c r="R192" i="6"/>
  <c r="R129" i="6"/>
  <c r="R65" i="6"/>
  <c r="P294" i="6"/>
  <c r="P214" i="6"/>
  <c r="P130" i="6"/>
  <c r="P64" i="6"/>
  <c r="P7" i="6"/>
  <c r="Q180" i="6"/>
  <c r="Q77" i="6"/>
  <c r="R265" i="6"/>
  <c r="R177" i="6"/>
  <c r="R113" i="6"/>
  <c r="P293" i="6"/>
  <c r="P277" i="6"/>
  <c r="P245" i="6"/>
  <c r="P229" i="6"/>
  <c r="P213" i="6"/>
  <c r="P197" i="6"/>
  <c r="P181" i="6"/>
  <c r="P165" i="6"/>
  <c r="P149" i="6"/>
  <c r="P126" i="6"/>
  <c r="P106" i="6"/>
  <c r="P85" i="6"/>
  <c r="P60" i="6"/>
  <c r="P33" i="6"/>
  <c r="P6" i="6"/>
  <c r="Q275" i="6"/>
  <c r="Q244" i="6"/>
  <c r="Q211" i="6"/>
  <c r="Q173" i="6"/>
  <c r="Q141" i="6"/>
  <c r="Q108" i="6"/>
  <c r="Q70" i="6"/>
  <c r="Q38" i="6"/>
  <c r="Q4" i="6"/>
  <c r="R257" i="6"/>
  <c r="R217" i="6"/>
  <c r="R176" i="6"/>
  <c r="R112" i="6"/>
  <c r="R48" i="6"/>
  <c r="P246" i="6"/>
  <c r="P182" i="6"/>
  <c r="P109" i="6"/>
  <c r="P38" i="6"/>
  <c r="Q281" i="6"/>
  <c r="Q147" i="6"/>
  <c r="Q44" i="6"/>
  <c r="Q5" i="6"/>
  <c r="R224" i="6"/>
  <c r="R49" i="6"/>
  <c r="P261" i="6"/>
  <c r="P290" i="6"/>
  <c r="P274" i="6"/>
  <c r="P258" i="6"/>
  <c r="P242" i="6"/>
  <c r="P226" i="6"/>
  <c r="P210" i="6"/>
  <c r="P194" i="6"/>
  <c r="P178" i="6"/>
  <c r="P162" i="6"/>
  <c r="P146" i="6"/>
  <c r="P125" i="6"/>
  <c r="P102" i="6"/>
  <c r="P82" i="6"/>
  <c r="P58" i="6"/>
  <c r="P29" i="6"/>
  <c r="Q301" i="6"/>
  <c r="Q274" i="6"/>
  <c r="Q237" i="6"/>
  <c r="Q205" i="6"/>
  <c r="Q172" i="6"/>
  <c r="Q134" i="6"/>
  <c r="Q102" i="6"/>
  <c r="Q69" i="6"/>
  <c r="Q34" i="6"/>
  <c r="R297" i="6"/>
  <c r="R256" i="6"/>
  <c r="R209" i="6"/>
  <c r="R161" i="6"/>
  <c r="R97" i="6"/>
  <c r="R3" i="6"/>
  <c r="R11" i="6"/>
  <c r="R19" i="6"/>
  <c r="R27" i="6"/>
  <c r="R35" i="6"/>
  <c r="R43" i="6"/>
  <c r="R51" i="6"/>
  <c r="R59" i="6"/>
  <c r="R67" i="6"/>
  <c r="R75" i="6"/>
  <c r="R83" i="6"/>
  <c r="R91" i="6"/>
  <c r="R99" i="6"/>
  <c r="R107" i="6"/>
  <c r="R115" i="6"/>
  <c r="R123" i="6"/>
  <c r="R131" i="6"/>
  <c r="R139" i="6"/>
  <c r="R147" i="6"/>
  <c r="R155" i="6"/>
  <c r="R163" i="6"/>
  <c r="R171" i="6"/>
  <c r="R179" i="6"/>
  <c r="R187" i="6"/>
  <c r="R195" i="6"/>
  <c r="R203" i="6"/>
  <c r="R211" i="6"/>
  <c r="R219" i="6"/>
  <c r="R227" i="6"/>
  <c r="R235" i="6"/>
  <c r="R243" i="6"/>
  <c r="R251" i="6"/>
  <c r="R259" i="6"/>
  <c r="R267" i="6"/>
  <c r="R275" i="6"/>
  <c r="R283" i="6"/>
  <c r="R291" i="6"/>
  <c r="R299" i="6"/>
  <c r="Q7" i="6"/>
  <c r="Q15" i="6"/>
  <c r="Q23" i="6"/>
  <c r="Q31" i="6"/>
  <c r="Q39" i="6"/>
  <c r="Q47" i="6"/>
  <c r="Q63" i="6"/>
  <c r="Q71" i="6"/>
  <c r="Q79" i="6"/>
  <c r="Q87" i="6"/>
  <c r="Q95" i="6"/>
  <c r="Q103" i="6"/>
  <c r="Q111" i="6"/>
  <c r="Q119" i="6"/>
  <c r="Q127" i="6"/>
  <c r="Q135" i="6"/>
  <c r="Q143" i="6"/>
  <c r="Q151" i="6"/>
  <c r="Q159" i="6"/>
  <c r="Q167" i="6"/>
  <c r="Q175" i="6"/>
  <c r="Q183" i="6"/>
  <c r="Q191" i="6"/>
  <c r="Q199" i="6"/>
  <c r="Q207" i="6"/>
  <c r="Q215" i="6"/>
  <c r="Q223" i="6"/>
  <c r="Q231" i="6"/>
  <c r="Q239" i="6"/>
  <c r="Q247" i="6"/>
  <c r="Q255" i="6"/>
  <c r="Q263" i="6"/>
  <c r="Q271" i="6"/>
  <c r="Q279" i="6"/>
  <c r="Q287" i="6"/>
  <c r="Q295" i="6"/>
  <c r="P3" i="6"/>
  <c r="P11" i="6"/>
  <c r="P19" i="6"/>
  <c r="P27" i="6"/>
  <c r="P35" i="6"/>
  <c r="P43" i="6"/>
  <c r="P51" i="6"/>
  <c r="P59" i="6"/>
  <c r="P67" i="6"/>
  <c r="P75" i="6"/>
  <c r="R4" i="6"/>
  <c r="R20" i="6"/>
  <c r="R28" i="6"/>
  <c r="R36" i="6"/>
  <c r="R44" i="6"/>
  <c r="R52" i="6"/>
  <c r="R60" i="6"/>
  <c r="R68" i="6"/>
  <c r="R76" i="6"/>
  <c r="R84" i="6"/>
  <c r="R92" i="6"/>
  <c r="R100" i="6"/>
  <c r="R108" i="6"/>
  <c r="R116" i="6"/>
  <c r="R124" i="6"/>
  <c r="R132" i="6"/>
  <c r="R140" i="6"/>
  <c r="R148" i="6"/>
  <c r="R156" i="6"/>
  <c r="R164" i="6"/>
  <c r="R172" i="6"/>
  <c r="R180" i="6"/>
  <c r="R188" i="6"/>
  <c r="R196" i="6"/>
  <c r="R204" i="6"/>
  <c r="R212" i="6"/>
  <c r="R220" i="6"/>
  <c r="R228" i="6"/>
  <c r="R236" i="6"/>
  <c r="R244" i="6"/>
  <c r="R252" i="6"/>
  <c r="R260" i="6"/>
  <c r="R268" i="6"/>
  <c r="R276" i="6"/>
  <c r="R284" i="6"/>
  <c r="R292" i="6"/>
  <c r="R300" i="6"/>
  <c r="Q8" i="6"/>
  <c r="Q16" i="6"/>
  <c r="Q24" i="6"/>
  <c r="Q32" i="6"/>
  <c r="Q48" i="6"/>
  <c r="Q56" i="6"/>
  <c r="Q64" i="6"/>
  <c r="Q72" i="6"/>
  <c r="Q80" i="6"/>
  <c r="Q88" i="6"/>
  <c r="Q96" i="6"/>
  <c r="Q104" i="6"/>
  <c r="Q112" i="6"/>
  <c r="Q120" i="6"/>
  <c r="Q128" i="6"/>
  <c r="Q136" i="6"/>
  <c r="Q144" i="6"/>
  <c r="Q152" i="6"/>
  <c r="Q160" i="6"/>
  <c r="Q168" i="6"/>
  <c r="Q176" i="6"/>
  <c r="Q184" i="6"/>
  <c r="Q192" i="6"/>
  <c r="Q200" i="6"/>
  <c r="Q208" i="6"/>
  <c r="Q216" i="6"/>
  <c r="Q224" i="6"/>
  <c r="Q232" i="6"/>
  <c r="Q240" i="6"/>
  <c r="Q248" i="6"/>
  <c r="Q256" i="6"/>
  <c r="Q264" i="6"/>
  <c r="Q272" i="6"/>
  <c r="Q280" i="6"/>
  <c r="Q288" i="6"/>
  <c r="Q296" i="6"/>
  <c r="P4" i="6"/>
  <c r="P20" i="6"/>
  <c r="P28" i="6"/>
  <c r="P36" i="6"/>
  <c r="P44" i="6"/>
  <c r="P52" i="6"/>
  <c r="R5" i="6"/>
  <c r="R13" i="6"/>
  <c r="R21" i="6"/>
  <c r="R29" i="6"/>
  <c r="R37" i="6"/>
  <c r="R45" i="6"/>
  <c r="R53" i="6"/>
  <c r="R61" i="6"/>
  <c r="R69" i="6"/>
  <c r="R77" i="6"/>
  <c r="R85" i="6"/>
  <c r="R93" i="6"/>
  <c r="R101" i="6"/>
  <c r="R109" i="6"/>
  <c r="R117" i="6"/>
  <c r="R125" i="6"/>
  <c r="R133" i="6"/>
  <c r="R141" i="6"/>
  <c r="R149" i="6"/>
  <c r="R157" i="6"/>
  <c r="R165" i="6"/>
  <c r="R173" i="6"/>
  <c r="R181" i="6"/>
  <c r="R189" i="6"/>
  <c r="R197" i="6"/>
  <c r="R205" i="6"/>
  <c r="R213" i="6"/>
  <c r="R221" i="6"/>
  <c r="R229" i="6"/>
  <c r="R237" i="6"/>
  <c r="R245" i="6"/>
  <c r="R253" i="6"/>
  <c r="R261" i="6"/>
  <c r="R269" i="6"/>
  <c r="R277" i="6"/>
  <c r="R285" i="6"/>
  <c r="R293" i="6"/>
  <c r="R301" i="6"/>
  <c r="Q9" i="6"/>
  <c r="Q17" i="6"/>
  <c r="Q25" i="6"/>
  <c r="Q33" i="6"/>
  <c r="Q41" i="6"/>
  <c r="Q49" i="6"/>
  <c r="Q57" i="6"/>
  <c r="Q65" i="6"/>
  <c r="Q73" i="6"/>
  <c r="Q81" i="6"/>
  <c r="Q89" i="6"/>
  <c r="Q97" i="6"/>
  <c r="Q105" i="6"/>
  <c r="Q113" i="6"/>
  <c r="Q121" i="6"/>
  <c r="Q129" i="6"/>
  <c r="Q137" i="6"/>
  <c r="Q145" i="6"/>
  <c r="Q153" i="6"/>
  <c r="Q161" i="6"/>
  <c r="Q169" i="6"/>
  <c r="Q177" i="6"/>
  <c r="Q185" i="6"/>
  <c r="Q193" i="6"/>
  <c r="Q201" i="6"/>
  <c r="Q209" i="6"/>
  <c r="Q217" i="6"/>
  <c r="Q225" i="6"/>
  <c r="Q233" i="6"/>
  <c r="Q241" i="6"/>
  <c r="Q249" i="6"/>
  <c r="Q257" i="6"/>
  <c r="Q265" i="6"/>
  <c r="R6" i="6"/>
  <c r="R14" i="6"/>
  <c r="R22" i="6"/>
  <c r="R30" i="6"/>
  <c r="R38" i="6"/>
  <c r="R46" i="6"/>
  <c r="R62" i="6"/>
  <c r="R70" i="6"/>
  <c r="R78" i="6"/>
  <c r="R86" i="6"/>
  <c r="R94" i="6"/>
  <c r="R102" i="6"/>
  <c r="R110" i="6"/>
  <c r="R118" i="6"/>
  <c r="R126" i="6"/>
  <c r="R134" i="6"/>
  <c r="R142" i="6"/>
  <c r="R150" i="6"/>
  <c r="R158" i="6"/>
  <c r="R166" i="6"/>
  <c r="R174" i="6"/>
  <c r="R182" i="6"/>
  <c r="R190" i="6"/>
  <c r="R198" i="6"/>
  <c r="R206" i="6"/>
  <c r="R214" i="6"/>
  <c r="R222" i="6"/>
  <c r="R230" i="6"/>
  <c r="R238" i="6"/>
  <c r="R246" i="6"/>
  <c r="R254" i="6"/>
  <c r="R262" i="6"/>
  <c r="R270" i="6"/>
  <c r="R278" i="6"/>
  <c r="R286" i="6"/>
  <c r="R294" i="6"/>
  <c r="Q10" i="6"/>
  <c r="R7" i="6"/>
  <c r="R23" i="6"/>
  <c r="R39" i="6"/>
  <c r="R55" i="6"/>
  <c r="R71" i="6"/>
  <c r="R87" i="6"/>
  <c r="R103" i="6"/>
  <c r="R119" i="6"/>
  <c r="R135" i="6"/>
  <c r="R151" i="6"/>
  <c r="R167" i="6"/>
  <c r="R183" i="6"/>
  <c r="R199" i="6"/>
  <c r="R215" i="6"/>
  <c r="R231" i="6"/>
  <c r="R247" i="6"/>
  <c r="R263" i="6"/>
  <c r="R279" i="6"/>
  <c r="R295" i="6"/>
  <c r="Q11" i="6"/>
  <c r="Q22" i="6"/>
  <c r="Q36" i="6"/>
  <c r="Q50" i="6"/>
  <c r="Q61" i="6"/>
  <c r="Q75" i="6"/>
  <c r="Q86" i="6"/>
  <c r="Q100" i="6"/>
  <c r="Q114" i="6"/>
  <c r="Q125" i="6"/>
  <c r="Q139" i="6"/>
  <c r="Q150" i="6"/>
  <c r="Q164" i="6"/>
  <c r="Q178" i="6"/>
  <c r="Q189" i="6"/>
  <c r="Q203" i="6"/>
  <c r="Q214" i="6"/>
  <c r="Q228" i="6"/>
  <c r="Q242" i="6"/>
  <c r="Q253" i="6"/>
  <c r="Q267" i="6"/>
  <c r="Q277" i="6"/>
  <c r="Q289" i="6"/>
  <c r="Q299" i="6"/>
  <c r="P9" i="6"/>
  <c r="P21" i="6"/>
  <c r="P31" i="6"/>
  <c r="P53" i="6"/>
  <c r="P62" i="6"/>
  <c r="P71" i="6"/>
  <c r="P80" i="6"/>
  <c r="P88" i="6"/>
  <c r="P96" i="6"/>
  <c r="P104" i="6"/>
  <c r="P112" i="6"/>
  <c r="P120" i="6"/>
  <c r="P128" i="6"/>
  <c r="P136" i="6"/>
  <c r="P144" i="6"/>
  <c r="P152" i="6"/>
  <c r="P160" i="6"/>
  <c r="P168" i="6"/>
  <c r="P176" i="6"/>
  <c r="P184" i="6"/>
  <c r="P192" i="6"/>
  <c r="P200" i="6"/>
  <c r="P208" i="6"/>
  <c r="P216" i="6"/>
  <c r="P224" i="6"/>
  <c r="P232" i="6"/>
  <c r="P240" i="6"/>
  <c r="P248" i="6"/>
  <c r="P256" i="6"/>
  <c r="P264" i="6"/>
  <c r="P272" i="6"/>
  <c r="P280" i="6"/>
  <c r="P288" i="6"/>
  <c r="P296" i="6"/>
  <c r="R25" i="6"/>
  <c r="R89" i="6"/>
  <c r="R137" i="6"/>
  <c r="R169" i="6"/>
  <c r="R8" i="6"/>
  <c r="R24" i="6"/>
  <c r="R56" i="6"/>
  <c r="R72" i="6"/>
  <c r="R88" i="6"/>
  <c r="R104" i="6"/>
  <c r="R120" i="6"/>
  <c r="R136" i="6"/>
  <c r="R152" i="6"/>
  <c r="R168" i="6"/>
  <c r="R184" i="6"/>
  <c r="R200" i="6"/>
  <c r="R216" i="6"/>
  <c r="R232" i="6"/>
  <c r="R248" i="6"/>
  <c r="R264" i="6"/>
  <c r="R280" i="6"/>
  <c r="R296" i="6"/>
  <c r="Q37" i="6"/>
  <c r="Q51" i="6"/>
  <c r="Q62" i="6"/>
  <c r="Q76" i="6"/>
  <c r="Q90" i="6"/>
  <c r="Q101" i="6"/>
  <c r="Q115" i="6"/>
  <c r="Q126" i="6"/>
  <c r="Q140" i="6"/>
  <c r="Q154" i="6"/>
  <c r="Q165" i="6"/>
  <c r="Q179" i="6"/>
  <c r="Q190" i="6"/>
  <c r="Q204" i="6"/>
  <c r="Q218" i="6"/>
  <c r="Q229" i="6"/>
  <c r="Q243" i="6"/>
  <c r="Q254" i="6"/>
  <c r="Q268" i="6"/>
  <c r="Q278" i="6"/>
  <c r="Q290" i="6"/>
  <c r="Q300" i="6"/>
  <c r="P10" i="6"/>
  <c r="P22" i="6"/>
  <c r="P32" i="6"/>
  <c r="P42" i="6"/>
  <c r="P63" i="6"/>
  <c r="P72" i="6"/>
  <c r="P81" i="6"/>
  <c r="P89" i="6"/>
  <c r="P97" i="6"/>
  <c r="P105" i="6"/>
  <c r="P113" i="6"/>
  <c r="P121" i="6"/>
  <c r="P129" i="6"/>
  <c r="P137" i="6"/>
  <c r="P145" i="6"/>
  <c r="P153" i="6"/>
  <c r="P161" i="6"/>
  <c r="P169" i="6"/>
  <c r="P177" i="6"/>
  <c r="P185" i="6"/>
  <c r="P193" i="6"/>
  <c r="P201" i="6"/>
  <c r="P209" i="6"/>
  <c r="P217" i="6"/>
  <c r="P225" i="6"/>
  <c r="P233" i="6"/>
  <c r="P241" i="6"/>
  <c r="P249" i="6"/>
  <c r="P257" i="6"/>
  <c r="P265" i="6"/>
  <c r="P273" i="6"/>
  <c r="P281" i="6"/>
  <c r="P289" i="6"/>
  <c r="P297" i="6"/>
  <c r="R9" i="6"/>
  <c r="R41" i="6"/>
  <c r="R57" i="6"/>
  <c r="R73" i="6"/>
  <c r="R105" i="6"/>
  <c r="R121" i="6"/>
  <c r="R153" i="6"/>
  <c r="R10" i="6"/>
  <c r="R42" i="6"/>
  <c r="R58" i="6"/>
  <c r="R74" i="6"/>
  <c r="R90" i="6"/>
  <c r="R106" i="6"/>
  <c r="R122" i="6"/>
  <c r="R138" i="6"/>
  <c r="R154" i="6"/>
  <c r="R170" i="6"/>
  <c r="R186" i="6"/>
  <c r="R202" i="6"/>
  <c r="R218" i="6"/>
  <c r="R234" i="6"/>
  <c r="R250" i="6"/>
  <c r="R266" i="6"/>
  <c r="R282" i="6"/>
  <c r="R298" i="6"/>
  <c r="Q14" i="6"/>
  <c r="Q28" i="6"/>
  <c r="Q42" i="6"/>
  <c r="Q53" i="6"/>
  <c r="Q67" i="6"/>
  <c r="Q78" i="6"/>
  <c r="Q92" i="6"/>
  <c r="Q106" i="6"/>
  <c r="Q117" i="6"/>
  <c r="Q131" i="6"/>
  <c r="Q142" i="6"/>
  <c r="Q156" i="6"/>
  <c r="Q170" i="6"/>
  <c r="Q181" i="6"/>
  <c r="Q195" i="6"/>
  <c r="Q206" i="6"/>
  <c r="Q220" i="6"/>
  <c r="Q234" i="6"/>
  <c r="Q245" i="6"/>
  <c r="Q259" i="6"/>
  <c r="Q270" i="6"/>
  <c r="Q282" i="6"/>
  <c r="Q292" i="6"/>
  <c r="P14" i="6"/>
  <c r="P24" i="6"/>
  <c r="P34" i="6"/>
  <c r="P46" i="6"/>
  <c r="P56" i="6"/>
  <c r="P65" i="6"/>
  <c r="P74" i="6"/>
  <c r="P83" i="6"/>
  <c r="P91" i="6"/>
  <c r="P99" i="6"/>
  <c r="P107" i="6"/>
  <c r="P115" i="6"/>
  <c r="P123" i="6"/>
  <c r="P131" i="6"/>
  <c r="P139" i="6"/>
  <c r="P147" i="6"/>
  <c r="P155" i="6"/>
  <c r="P163" i="6"/>
  <c r="P171" i="6"/>
  <c r="P179" i="6"/>
  <c r="P187" i="6"/>
  <c r="P195" i="6"/>
  <c r="P203" i="6"/>
  <c r="P211" i="6"/>
  <c r="P219" i="6"/>
  <c r="P227" i="6"/>
  <c r="P235" i="6"/>
  <c r="P243" i="6"/>
  <c r="P251" i="6"/>
  <c r="P259" i="6"/>
  <c r="P267" i="6"/>
  <c r="P275" i="6"/>
  <c r="P283" i="6"/>
  <c r="P291" i="6"/>
  <c r="P299" i="6"/>
  <c r="R15" i="6"/>
  <c r="R31" i="6"/>
  <c r="R47" i="6"/>
  <c r="R63" i="6"/>
  <c r="R79" i="6"/>
  <c r="R95" i="6"/>
  <c r="R111" i="6"/>
  <c r="R127" i="6"/>
  <c r="R143" i="6"/>
  <c r="R159" i="6"/>
  <c r="R175" i="6"/>
  <c r="R191" i="6"/>
  <c r="R207" i="6"/>
  <c r="R223" i="6"/>
  <c r="R239" i="6"/>
  <c r="R255" i="6"/>
  <c r="R271" i="6"/>
  <c r="R287" i="6"/>
  <c r="Q18" i="6"/>
  <c r="Q29" i="6"/>
  <c r="Q43" i="6"/>
  <c r="Q68" i="6"/>
  <c r="Q82" i="6"/>
  <c r="Q93" i="6"/>
  <c r="Q107" i="6"/>
  <c r="Q118" i="6"/>
  <c r="Q132" i="6"/>
  <c r="Q146" i="6"/>
  <c r="Q157" i="6"/>
  <c r="Q171" i="6"/>
  <c r="Q182" i="6"/>
  <c r="Q196" i="6"/>
  <c r="Q210" i="6"/>
  <c r="Q221" i="6"/>
  <c r="Q235" i="6"/>
  <c r="Q246" i="6"/>
  <c r="Q260" i="6"/>
  <c r="Q273" i="6"/>
  <c r="Q283" i="6"/>
  <c r="Q293" i="6"/>
  <c r="P5" i="6"/>
  <c r="P15" i="6"/>
  <c r="P25" i="6"/>
  <c r="P47" i="6"/>
  <c r="P57" i="6"/>
  <c r="P66" i="6"/>
  <c r="P76" i="6"/>
  <c r="P84" i="6"/>
  <c r="P92" i="6"/>
  <c r="P100" i="6"/>
  <c r="P108" i="6"/>
  <c r="P116" i="6"/>
  <c r="P124" i="6"/>
  <c r="P132" i="6"/>
  <c r="P140" i="6"/>
  <c r="P148" i="6"/>
  <c r="P156" i="6"/>
  <c r="P164" i="6"/>
  <c r="P172" i="6"/>
  <c r="P180" i="6"/>
  <c r="P188" i="6"/>
  <c r="P196" i="6"/>
  <c r="P204" i="6"/>
  <c r="P212" i="6"/>
  <c r="P220" i="6"/>
  <c r="P228" i="6"/>
  <c r="P236" i="6"/>
  <c r="P244" i="6"/>
  <c r="P252" i="6"/>
  <c r="P260" i="6"/>
  <c r="P268" i="6"/>
  <c r="P276" i="6"/>
  <c r="P284" i="6"/>
  <c r="P292" i="6"/>
  <c r="P300" i="6"/>
  <c r="R18" i="6"/>
  <c r="R34" i="6"/>
  <c r="R50" i="6"/>
  <c r="R66" i="6"/>
  <c r="R82" i="6"/>
  <c r="R98" i="6"/>
  <c r="R114" i="6"/>
  <c r="R130" i="6"/>
  <c r="R146" i="6"/>
  <c r="R162" i="6"/>
  <c r="R178" i="6"/>
  <c r="R194" i="6"/>
  <c r="R210" i="6"/>
  <c r="R226" i="6"/>
  <c r="R242" i="6"/>
  <c r="R258" i="6"/>
  <c r="R274" i="6"/>
  <c r="R290" i="6"/>
  <c r="Q6" i="6"/>
  <c r="Q21" i="6"/>
  <c r="Q35" i="6"/>
  <c r="Q46" i="6"/>
  <c r="Q60" i="6"/>
  <c r="Q74" i="6"/>
  <c r="Q85" i="6"/>
  <c r="Q99" i="6"/>
  <c r="Q110" i="6"/>
  <c r="Q124" i="6"/>
  <c r="Q138" i="6"/>
  <c r="Q149" i="6"/>
  <c r="Q163" i="6"/>
  <c r="Q174" i="6"/>
  <c r="Q188" i="6"/>
  <c r="Q202" i="6"/>
  <c r="Q213" i="6"/>
  <c r="Q227" i="6"/>
  <c r="Q238" i="6"/>
  <c r="Q252" i="6"/>
  <c r="Q266" i="6"/>
  <c r="Q276" i="6"/>
  <c r="Q286" i="6"/>
  <c r="Q298" i="6"/>
  <c r="P8" i="6"/>
  <c r="P18" i="6"/>
  <c r="P30" i="6"/>
  <c r="P50" i="6"/>
  <c r="P61" i="6"/>
  <c r="P70" i="6"/>
  <c r="P79" i="6"/>
  <c r="P87" i="6"/>
  <c r="P95" i="6"/>
  <c r="P103" i="6"/>
  <c r="P111" i="6"/>
  <c r="P119" i="6"/>
  <c r="P127" i="6"/>
  <c r="P135" i="6"/>
  <c r="P143" i="6"/>
  <c r="P230" i="6"/>
  <c r="P166" i="6"/>
  <c r="Q250" i="6"/>
  <c r="P287" i="6"/>
  <c r="P271" i="6"/>
  <c r="P255" i="6"/>
  <c r="P239" i="6"/>
  <c r="P223" i="6"/>
  <c r="P207" i="6"/>
  <c r="P191" i="6"/>
  <c r="P175" i="6"/>
  <c r="P159" i="6"/>
  <c r="P142" i="6"/>
  <c r="P122" i="6"/>
  <c r="P101" i="6"/>
  <c r="P78" i="6"/>
  <c r="Q297" i="6"/>
  <c r="Q269" i="6"/>
  <c r="Q236" i="6"/>
  <c r="Q198" i="6"/>
  <c r="Q166" i="6"/>
  <c r="Q133" i="6"/>
  <c r="Q98" i="6"/>
  <c r="Q66" i="6"/>
  <c r="Q30" i="6"/>
  <c r="R289" i="6"/>
  <c r="R249" i="6"/>
  <c r="R208" i="6"/>
  <c r="R160" i="6"/>
  <c r="R96" i="6"/>
  <c r="R32" i="6"/>
  <c r="P262" i="6"/>
  <c r="P198" i="6"/>
  <c r="P86" i="6"/>
  <c r="Q109" i="6"/>
  <c r="P286" i="6"/>
  <c r="P270" i="6"/>
  <c r="P254" i="6"/>
  <c r="P238" i="6"/>
  <c r="P222" i="6"/>
  <c r="P206" i="6"/>
  <c r="P190" i="6"/>
  <c r="P174" i="6"/>
  <c r="P158" i="6"/>
  <c r="P141" i="6"/>
  <c r="P118" i="6"/>
  <c r="P98" i="6"/>
  <c r="P77" i="6"/>
  <c r="P49" i="6"/>
  <c r="P23" i="6"/>
  <c r="Q294" i="6"/>
  <c r="Q262" i="6"/>
  <c r="Q230" i="6"/>
  <c r="Q197" i="6"/>
  <c r="Q162" i="6"/>
  <c r="Q130" i="6"/>
  <c r="Q94" i="6"/>
  <c r="Q59" i="6"/>
  <c r="R288" i="6"/>
  <c r="R241" i="6"/>
  <c r="R201" i="6"/>
  <c r="R145" i="6"/>
  <c r="R81" i="6"/>
  <c r="R17" i="6"/>
  <c r="P278" i="6"/>
  <c r="P150" i="6"/>
  <c r="Q212" i="6"/>
  <c r="P301" i="6"/>
  <c r="P285" i="6"/>
  <c r="P269" i="6"/>
  <c r="P253" i="6"/>
  <c r="P237" i="6"/>
  <c r="P221" i="6"/>
  <c r="P205" i="6"/>
  <c r="P189" i="6"/>
  <c r="P173" i="6"/>
  <c r="P157" i="6"/>
  <c r="P138" i="6"/>
  <c r="P117" i="6"/>
  <c r="P94" i="6"/>
  <c r="P73" i="6"/>
  <c r="P48" i="6"/>
  <c r="P17" i="6"/>
  <c r="Q291" i="6"/>
  <c r="Q261" i="6"/>
  <c r="Q226" i="6"/>
  <c r="Q194" i="6"/>
  <c r="Q158" i="6"/>
  <c r="Q123" i="6"/>
  <c r="Q91" i="6"/>
  <c r="Q58" i="6"/>
  <c r="Q20" i="6"/>
  <c r="R281" i="6"/>
  <c r="R240" i="6"/>
  <c r="R193" i="6"/>
  <c r="R144" i="6"/>
  <c r="R80" i="6"/>
  <c r="R16" i="6"/>
  <c r="A3" i="7"/>
  <c r="A5" i="7" l="1"/>
  <c r="A4" i="7"/>
  <c r="A2" i="7"/>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5"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2" i="1"/>
  <c r="I2" i="1"/>
  <c r="E41" i="3"/>
  <c r="D41" i="3"/>
  <c r="C41" i="3"/>
  <c r="B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9" i="3"/>
  <c r="H19" i="3"/>
  <c r="G19" i="3"/>
  <c r="F19" i="3"/>
  <c r="I18" i="3"/>
  <c r="H18" i="3"/>
  <c r="G18" i="3"/>
  <c r="F18" i="3"/>
  <c r="I17" i="3"/>
  <c r="H17" i="3"/>
  <c r="G17" i="3"/>
  <c r="F17" i="3"/>
  <c r="I16" i="3"/>
  <c r="H16" i="3"/>
  <c r="G16" i="3"/>
  <c r="F16" i="3"/>
  <c r="I15" i="3"/>
  <c r="H15" i="3"/>
  <c r="G15" i="3"/>
  <c r="F15" i="3"/>
  <c r="I14" i="3"/>
  <c r="H14" i="3"/>
  <c r="G14" i="3"/>
  <c r="F14" i="3"/>
  <c r="I13" i="3"/>
  <c r="H13" i="3"/>
  <c r="G13" i="3"/>
  <c r="F13" i="3"/>
  <c r="I12" i="3"/>
  <c r="H12" i="3"/>
  <c r="G12" i="3"/>
  <c r="F12" i="3"/>
  <c r="I11" i="3"/>
  <c r="H11" i="3"/>
  <c r="H41" i="3" s="1"/>
  <c r="G11" i="3"/>
  <c r="G41" i="3" s="1"/>
  <c r="F11" i="3"/>
  <c r="A4" i="2"/>
  <c r="A3" i="2"/>
  <c r="A2" i="2"/>
  <c r="K144" i="1" l="1"/>
  <c r="K128" i="1"/>
  <c r="K120" i="1"/>
  <c r="K112" i="1"/>
  <c r="K104" i="1"/>
  <c r="K96" i="1"/>
  <c r="K88" i="1"/>
  <c r="K152" i="1"/>
  <c r="K136" i="1"/>
  <c r="K2" i="1"/>
  <c r="K151" i="1"/>
  <c r="K127" i="1"/>
  <c r="K103" i="1"/>
  <c r="K87" i="1"/>
  <c r="K63" i="1"/>
  <c r="K39" i="1"/>
  <c r="K15" i="1"/>
  <c r="K143" i="1"/>
  <c r="K135" i="1"/>
  <c r="K119" i="1"/>
  <c r="K111" i="1"/>
  <c r="K95" i="1"/>
  <c r="K79" i="1"/>
  <c r="K71" i="1"/>
  <c r="K55" i="1"/>
  <c r="K47" i="1"/>
  <c r="K31" i="1"/>
  <c r="K23" i="1"/>
  <c r="K7" i="1"/>
  <c r="K150" i="1"/>
  <c r="K142" i="1"/>
  <c r="K134" i="1"/>
  <c r="K126" i="1"/>
  <c r="K118" i="1"/>
  <c r="K110" i="1"/>
  <c r="K102" i="1"/>
  <c r="K94" i="1"/>
  <c r="K86" i="1"/>
  <c r="K153" i="1"/>
  <c r="K145" i="1"/>
  <c r="K137" i="1"/>
  <c r="K129" i="1"/>
  <c r="K121" i="1"/>
  <c r="K113" i="1"/>
  <c r="K105" i="1"/>
  <c r="K97" i="1"/>
  <c r="K89" i="1"/>
  <c r="K81" i="1"/>
  <c r="K73" i="1"/>
  <c r="K65" i="1"/>
  <c r="K57" i="1"/>
  <c r="K49" i="1"/>
  <c r="K41" i="1"/>
  <c r="K33" i="1"/>
  <c r="K25" i="1"/>
  <c r="K17" i="1"/>
  <c r="K9" i="1"/>
  <c r="K141" i="1"/>
  <c r="K117" i="1"/>
  <c r="K101" i="1"/>
  <c r="K77" i="1"/>
  <c r="K69" i="1"/>
  <c r="K53" i="1"/>
  <c r="K45" i="1"/>
  <c r="K37" i="1"/>
  <c r="K29" i="1"/>
  <c r="K21" i="1"/>
  <c r="K13" i="1"/>
  <c r="K5" i="1"/>
  <c r="K149" i="1"/>
  <c r="K133" i="1"/>
  <c r="K125" i="1"/>
  <c r="K109" i="1"/>
  <c r="K93" i="1"/>
  <c r="K85" i="1"/>
  <c r="K61" i="1"/>
  <c r="K156" i="1"/>
  <c r="K148" i="1"/>
  <c r="K140" i="1"/>
  <c r="K132" i="1"/>
  <c r="K124" i="1"/>
  <c r="K116" i="1"/>
  <c r="K108" i="1"/>
  <c r="K100" i="1"/>
  <c r="K92" i="1"/>
  <c r="K84" i="1"/>
  <c r="K76" i="1"/>
  <c r="K68" i="1"/>
  <c r="K60" i="1"/>
  <c r="K52" i="1"/>
  <c r="K44" i="1"/>
  <c r="K36" i="1"/>
  <c r="K28" i="1"/>
  <c r="K20" i="1"/>
  <c r="K12" i="1"/>
  <c r="K4" i="1"/>
  <c r="K72" i="1"/>
  <c r="K80" i="1"/>
  <c r="K78" i="1"/>
  <c r="K70" i="1"/>
  <c r="K62" i="1"/>
  <c r="K54" i="1"/>
  <c r="K46" i="1"/>
  <c r="K38" i="1"/>
  <c r="K30" i="1"/>
  <c r="K22" i="1"/>
  <c r="K14" i="1"/>
  <c r="K6" i="1"/>
  <c r="K64" i="1"/>
  <c r="K147" i="1"/>
  <c r="K139" i="1"/>
  <c r="K131" i="1"/>
  <c r="K123" i="1"/>
  <c r="K115" i="1"/>
  <c r="K107" i="1"/>
  <c r="K99" i="1"/>
  <c r="K91" i="1"/>
  <c r="K83" i="1"/>
  <c r="K75" i="1"/>
  <c r="K67" i="1"/>
  <c r="K59" i="1"/>
  <c r="K51" i="1"/>
  <c r="K43" i="1"/>
  <c r="K35" i="1"/>
  <c r="K27" i="1"/>
  <c r="K19" i="1"/>
  <c r="K11" i="1"/>
  <c r="K3" i="1"/>
  <c r="K155" i="1"/>
  <c r="K154" i="1"/>
  <c r="K146" i="1"/>
  <c r="K138" i="1"/>
  <c r="K130" i="1"/>
  <c r="K122" i="1"/>
  <c r="K114" i="1"/>
  <c r="K106" i="1"/>
  <c r="K98" i="1"/>
  <c r="K90" i="1"/>
  <c r="K82" i="1"/>
  <c r="K74" i="1"/>
  <c r="K66" i="1"/>
  <c r="K58" i="1"/>
  <c r="K50" i="1"/>
  <c r="K42" i="1"/>
  <c r="K34" i="1"/>
  <c r="K26" i="1"/>
  <c r="K18" i="1"/>
  <c r="K10" i="1"/>
  <c r="K56" i="1"/>
  <c r="K48" i="1"/>
  <c r="K40" i="1"/>
  <c r="K32" i="1"/>
  <c r="K24" i="1"/>
  <c r="K16" i="1"/>
  <c r="K8" i="1"/>
  <c r="M152" i="1"/>
  <c r="N34" i="1"/>
  <c r="O34" i="1" s="1"/>
  <c r="P34" i="1" s="1"/>
  <c r="N124" i="1"/>
  <c r="O124" i="1" s="1"/>
  <c r="P124" i="1" s="1"/>
  <c r="N4" i="1"/>
  <c r="O4" i="1" s="1"/>
  <c r="N94" i="1"/>
  <c r="O94" i="1" s="1"/>
  <c r="P94" i="1" s="1"/>
  <c r="L94" i="1" s="1"/>
  <c r="N64" i="1"/>
  <c r="O64" i="1" s="1"/>
  <c r="P64" i="1" s="1"/>
  <c r="N133" i="1"/>
  <c r="O133" i="1" s="1"/>
  <c r="P133" i="1" s="1"/>
  <c r="N43" i="1"/>
  <c r="O43" i="1" s="1"/>
  <c r="P43" i="1" s="1"/>
  <c r="N73" i="1"/>
  <c r="O73" i="1" s="1"/>
  <c r="P73" i="1" s="1"/>
  <c r="N13" i="1"/>
  <c r="O13" i="1" s="1"/>
  <c r="N103" i="1"/>
  <c r="O103" i="1" s="1"/>
  <c r="P103" i="1" s="1"/>
  <c r="N77" i="1"/>
  <c r="O77" i="1" s="1"/>
  <c r="P77" i="1" s="1"/>
  <c r="N107" i="1"/>
  <c r="O107" i="1" s="1"/>
  <c r="P107" i="1" s="1"/>
  <c r="N137" i="1"/>
  <c r="O137" i="1" s="1"/>
  <c r="P137" i="1" s="1"/>
  <c r="N47" i="1"/>
  <c r="O47" i="1" s="1"/>
  <c r="P47" i="1" s="1"/>
  <c r="N17" i="1"/>
  <c r="O17" i="1" s="1"/>
  <c r="P17" i="1" s="1"/>
  <c r="L17" i="1" s="1"/>
  <c r="N18" i="1"/>
  <c r="O18" i="1" s="1"/>
  <c r="N138" i="1"/>
  <c r="O138" i="1" s="1"/>
  <c r="P138" i="1" s="1"/>
  <c r="N108" i="1"/>
  <c r="O108" i="1" s="1"/>
  <c r="P108" i="1" s="1"/>
  <c r="N78" i="1"/>
  <c r="O78" i="1" s="1"/>
  <c r="P78" i="1" s="1"/>
  <c r="N48" i="1"/>
  <c r="O48" i="1" s="1"/>
  <c r="N122" i="1"/>
  <c r="O122" i="1" s="1"/>
  <c r="P122" i="1" s="1"/>
  <c r="N92" i="1"/>
  <c r="O92" i="1" s="1"/>
  <c r="N2" i="1"/>
  <c r="O2" i="1" s="1"/>
  <c r="N62" i="1"/>
  <c r="O62" i="1" s="1"/>
  <c r="P62" i="1" s="1"/>
  <c r="N32" i="1"/>
  <c r="O32" i="1" s="1"/>
  <c r="P32" i="1" s="1"/>
  <c r="L32" i="1" s="1"/>
  <c r="N75" i="1"/>
  <c r="O75" i="1" s="1"/>
  <c r="P75" i="1" s="1"/>
  <c r="N135" i="1"/>
  <c r="O135" i="1" s="1"/>
  <c r="P135" i="1" s="1"/>
  <c r="L135" i="1" s="1"/>
  <c r="N45" i="1"/>
  <c r="O45" i="1" s="1"/>
  <c r="P45" i="1" s="1"/>
  <c r="N15" i="1"/>
  <c r="O15" i="1" s="1"/>
  <c r="N105" i="1"/>
  <c r="O105" i="1" s="1"/>
  <c r="N98" i="1"/>
  <c r="O98" i="1" s="1"/>
  <c r="N68" i="1"/>
  <c r="O68" i="1" s="1"/>
  <c r="P68" i="1" s="1"/>
  <c r="N38" i="1"/>
  <c r="O38" i="1" s="1"/>
  <c r="N8" i="1"/>
  <c r="O8" i="1" s="1"/>
  <c r="P8" i="1" s="1"/>
  <c r="N128" i="1"/>
  <c r="O128" i="1" s="1"/>
  <c r="P128" i="1" s="1"/>
  <c r="N11" i="1"/>
  <c r="O11" i="1" s="1"/>
  <c r="P11" i="1" s="1"/>
  <c r="L11" i="1" s="1"/>
  <c r="N131" i="1"/>
  <c r="O131" i="1" s="1"/>
  <c r="P131" i="1" s="1"/>
  <c r="N41" i="1"/>
  <c r="O41" i="1" s="1"/>
  <c r="P41" i="1" s="1"/>
  <c r="L41" i="1" s="1"/>
  <c r="N101" i="1"/>
  <c r="O101" i="1" s="1"/>
  <c r="P101" i="1" s="1"/>
  <c r="N71" i="1"/>
  <c r="O71" i="1" s="1"/>
  <c r="P71" i="1" s="1"/>
  <c r="N81" i="1"/>
  <c r="O81" i="1" s="1"/>
  <c r="P81" i="1" s="1"/>
  <c r="N51" i="1"/>
  <c r="O51" i="1" s="1"/>
  <c r="N141" i="1"/>
  <c r="O141" i="1" s="1"/>
  <c r="P141" i="1" s="1"/>
  <c r="N111" i="1"/>
  <c r="O111" i="1" s="1"/>
  <c r="N21" i="1"/>
  <c r="O21" i="1" s="1"/>
  <c r="N26" i="1"/>
  <c r="O26" i="1" s="1"/>
  <c r="N146" i="1"/>
  <c r="O146" i="1" s="1"/>
  <c r="P146" i="1" s="1"/>
  <c r="N116" i="1"/>
  <c r="O116" i="1" s="1"/>
  <c r="P116" i="1" s="1"/>
  <c r="N86" i="1"/>
  <c r="O86" i="1" s="1"/>
  <c r="P86" i="1" s="1"/>
  <c r="N56" i="1"/>
  <c r="O56" i="1" s="1"/>
  <c r="P56" i="1" s="1"/>
  <c r="N119" i="1"/>
  <c r="O119" i="1" s="1"/>
  <c r="N59" i="1"/>
  <c r="O59" i="1" s="1"/>
  <c r="P59" i="1" s="1"/>
  <c r="L59" i="1" s="1"/>
  <c r="N29" i="1"/>
  <c r="O29" i="1" s="1"/>
  <c r="N149" i="1"/>
  <c r="O149" i="1" s="1"/>
  <c r="P149" i="1" s="1"/>
  <c r="N89" i="1"/>
  <c r="O89" i="1" s="1"/>
  <c r="P89" i="1" s="1"/>
  <c r="N10" i="1"/>
  <c r="O10" i="1" s="1"/>
  <c r="P10" i="1" s="1"/>
  <c r="N130" i="1"/>
  <c r="O130" i="1" s="1"/>
  <c r="P130" i="1" s="1"/>
  <c r="N100" i="1"/>
  <c r="O100" i="1" s="1"/>
  <c r="N70" i="1"/>
  <c r="O70" i="1" s="1"/>
  <c r="P70" i="1" s="1"/>
  <c r="N40" i="1"/>
  <c r="O40" i="1" s="1"/>
  <c r="N114" i="1"/>
  <c r="O114" i="1" s="1"/>
  <c r="N84" i="1"/>
  <c r="O84" i="1" s="1"/>
  <c r="P84" i="1" s="1"/>
  <c r="N54" i="1"/>
  <c r="O54" i="1" s="1"/>
  <c r="P54" i="1" s="1"/>
  <c r="L54" i="1" s="1"/>
  <c r="N144" i="1"/>
  <c r="O144" i="1" s="1"/>
  <c r="P144" i="1" s="1"/>
  <c r="N24" i="1"/>
  <c r="O24" i="1" s="1"/>
  <c r="P24" i="1" s="1"/>
  <c r="L24" i="1" s="1"/>
  <c r="N129" i="1"/>
  <c r="O129" i="1" s="1"/>
  <c r="P129" i="1" s="1"/>
  <c r="N99" i="1"/>
  <c r="O99" i="1" s="1"/>
  <c r="N69" i="1"/>
  <c r="O69" i="1" s="1"/>
  <c r="P69" i="1" s="1"/>
  <c r="L69" i="1" s="1"/>
  <c r="N39" i="1"/>
  <c r="O39" i="1" s="1"/>
  <c r="N9" i="1"/>
  <c r="O9" i="1" s="1"/>
  <c r="N82" i="1"/>
  <c r="O82" i="1" s="1"/>
  <c r="P82" i="1" s="1"/>
  <c r="N52" i="1"/>
  <c r="O52" i="1" s="1"/>
  <c r="N22" i="1"/>
  <c r="O22" i="1" s="1"/>
  <c r="N142" i="1"/>
  <c r="O142" i="1" s="1"/>
  <c r="P142" i="1" s="1"/>
  <c r="N112" i="1"/>
  <c r="O112" i="1" s="1"/>
  <c r="F41" i="3"/>
  <c r="I41" i="3"/>
  <c r="N3" i="1"/>
  <c r="O3" i="1" s="1"/>
  <c r="N123" i="1"/>
  <c r="O123" i="1" s="1"/>
  <c r="P123" i="1" s="1"/>
  <c r="N93" i="1"/>
  <c r="O93" i="1" s="1"/>
  <c r="N33" i="1"/>
  <c r="O33" i="1" s="1"/>
  <c r="P33" i="1" s="1"/>
  <c r="L33" i="1" s="1"/>
  <c r="N63" i="1"/>
  <c r="O63" i="1" s="1"/>
  <c r="P63" i="1" s="1"/>
  <c r="N67" i="1"/>
  <c r="O67" i="1" s="1"/>
  <c r="P67" i="1" s="1"/>
  <c r="N37" i="1"/>
  <c r="O37" i="1" s="1"/>
  <c r="P37" i="1" s="1"/>
  <c r="L37" i="1" s="1"/>
  <c r="N127" i="1"/>
  <c r="O127" i="1" s="1"/>
  <c r="P127" i="1" s="1"/>
  <c r="N7" i="1"/>
  <c r="O7" i="1" s="1"/>
  <c r="N97" i="1"/>
  <c r="O97" i="1" s="1"/>
  <c r="N42" i="1"/>
  <c r="O42" i="1" s="1"/>
  <c r="P42" i="1" s="1"/>
  <c r="L42" i="1" s="1"/>
  <c r="N132" i="1"/>
  <c r="O132" i="1" s="1"/>
  <c r="P132" i="1" s="1"/>
  <c r="N12" i="1"/>
  <c r="O12" i="1" s="1"/>
  <c r="N102" i="1"/>
  <c r="O102" i="1" s="1"/>
  <c r="P102" i="1" s="1"/>
  <c r="L102" i="1" s="1"/>
  <c r="N72" i="1"/>
  <c r="O72" i="1" s="1"/>
  <c r="P72" i="1" s="1"/>
  <c r="N106" i="1"/>
  <c r="O106" i="1" s="1"/>
  <c r="N76" i="1"/>
  <c r="O76" i="1" s="1"/>
  <c r="P76" i="1" s="1"/>
  <c r="N136" i="1"/>
  <c r="O136" i="1" s="1"/>
  <c r="P136" i="1" s="1"/>
  <c r="N46" i="1"/>
  <c r="O46" i="1" s="1"/>
  <c r="N16" i="1"/>
  <c r="O16" i="1" s="1"/>
  <c r="P16" i="1" s="1"/>
  <c r="L16" i="1" s="1"/>
  <c r="N90" i="1"/>
  <c r="O90" i="1" s="1"/>
  <c r="P90" i="1" s="1"/>
  <c r="N60" i="1"/>
  <c r="O60" i="1" s="1"/>
  <c r="P60" i="1" s="1"/>
  <c r="L60" i="1" s="1"/>
  <c r="N30" i="1"/>
  <c r="O30" i="1" s="1"/>
  <c r="N150" i="1"/>
  <c r="O150" i="1" s="1"/>
  <c r="P150" i="1" s="1"/>
  <c r="N120" i="1"/>
  <c r="O120" i="1" s="1"/>
  <c r="P120" i="1" s="1"/>
  <c r="N35" i="1"/>
  <c r="O35" i="1" s="1"/>
  <c r="P35" i="1" s="1"/>
  <c r="N5" i="1"/>
  <c r="O5" i="1" s="1"/>
  <c r="N125" i="1"/>
  <c r="O125" i="1" s="1"/>
  <c r="P125" i="1" s="1"/>
  <c r="N65" i="1"/>
  <c r="O65" i="1" s="1"/>
  <c r="P65" i="1" s="1"/>
  <c r="N95" i="1"/>
  <c r="O95" i="1" s="1"/>
  <c r="P95" i="1" s="1"/>
  <c r="N66" i="1"/>
  <c r="O66" i="1" s="1"/>
  <c r="N36" i="1"/>
  <c r="O36" i="1" s="1"/>
  <c r="P36" i="1" s="1"/>
  <c r="N6" i="1"/>
  <c r="O6" i="1" s="1"/>
  <c r="N126" i="1"/>
  <c r="O126" i="1" s="1"/>
  <c r="P126" i="1" s="1"/>
  <c r="N96" i="1"/>
  <c r="O96" i="1" s="1"/>
  <c r="P96" i="1" s="1"/>
  <c r="N50" i="1"/>
  <c r="O50" i="1" s="1"/>
  <c r="N20" i="1"/>
  <c r="O20" i="1" s="1"/>
  <c r="N140" i="1"/>
  <c r="O140" i="1" s="1"/>
  <c r="P140" i="1" s="1"/>
  <c r="N110" i="1"/>
  <c r="O110" i="1" s="1"/>
  <c r="N80" i="1"/>
  <c r="O80" i="1" s="1"/>
  <c r="P80" i="1" s="1"/>
  <c r="N74" i="1"/>
  <c r="O74" i="1" s="1"/>
  <c r="P74" i="1" s="1"/>
  <c r="N44" i="1"/>
  <c r="O44" i="1" s="1"/>
  <c r="P44" i="1" s="1"/>
  <c r="L44" i="1" s="1"/>
  <c r="N14" i="1"/>
  <c r="O14" i="1" s="1"/>
  <c r="N134" i="1"/>
  <c r="O134" i="1" s="1"/>
  <c r="P134" i="1" s="1"/>
  <c r="L134" i="1" s="1"/>
  <c r="N104" i="1"/>
  <c r="O104" i="1" s="1"/>
  <c r="N83" i="1"/>
  <c r="O83" i="1" s="1"/>
  <c r="P83" i="1" s="1"/>
  <c r="N113" i="1"/>
  <c r="O113" i="1" s="1"/>
  <c r="N53" i="1"/>
  <c r="O53" i="1" s="1"/>
  <c r="P53" i="1" s="1"/>
  <c r="N23" i="1"/>
  <c r="O23" i="1" s="1"/>
  <c r="N143" i="1"/>
  <c r="O143" i="1" s="1"/>
  <c r="P143" i="1" s="1"/>
  <c r="N25" i="1"/>
  <c r="O25" i="1" s="1"/>
  <c r="P25" i="1" s="1"/>
  <c r="L25" i="1" s="1"/>
  <c r="N115" i="1"/>
  <c r="O115" i="1" s="1"/>
  <c r="N85" i="1"/>
  <c r="O85" i="1" s="1"/>
  <c r="P85" i="1" s="1"/>
  <c r="N55" i="1"/>
  <c r="O55" i="1" s="1"/>
  <c r="P55" i="1" s="1"/>
  <c r="L55" i="1" s="1"/>
  <c r="N145" i="1"/>
  <c r="O145" i="1" s="1"/>
  <c r="P145" i="1" s="1"/>
  <c r="N87" i="1"/>
  <c r="O87" i="1" s="1"/>
  <c r="P87" i="1" s="1"/>
  <c r="N27" i="1"/>
  <c r="O27" i="1" s="1"/>
  <c r="N147" i="1"/>
  <c r="O147" i="1" s="1"/>
  <c r="P147" i="1" s="1"/>
  <c r="L147" i="1" s="1"/>
  <c r="N117" i="1"/>
  <c r="O117" i="1" s="1"/>
  <c r="N57" i="1"/>
  <c r="O57" i="1" s="1"/>
  <c r="P57" i="1" s="1"/>
  <c r="N58" i="1"/>
  <c r="O58" i="1" s="1"/>
  <c r="P58" i="1" s="1"/>
  <c r="L58" i="1" s="1"/>
  <c r="N148" i="1"/>
  <c r="O148" i="1" s="1"/>
  <c r="P148" i="1" s="1"/>
  <c r="N28" i="1"/>
  <c r="O28" i="1" s="1"/>
  <c r="N118" i="1"/>
  <c r="O118" i="1" s="1"/>
  <c r="N88" i="1"/>
  <c r="O88" i="1" s="1"/>
  <c r="P88" i="1" s="1"/>
  <c r="N91" i="1"/>
  <c r="O91" i="1" s="1"/>
  <c r="P91" i="1" s="1"/>
  <c r="L91" i="1" s="1"/>
  <c r="N61" i="1"/>
  <c r="O61" i="1" s="1"/>
  <c r="N151" i="1"/>
  <c r="O151" i="1" s="1"/>
  <c r="P151" i="1" s="1"/>
  <c r="N31" i="1"/>
  <c r="O31" i="1" s="1"/>
  <c r="N121" i="1"/>
  <c r="O121" i="1" s="1"/>
  <c r="P121" i="1" s="1"/>
  <c r="L121" i="1" s="1"/>
  <c r="N109" i="1"/>
  <c r="O109" i="1" s="1"/>
  <c r="N19" i="1"/>
  <c r="O19" i="1" s="1"/>
  <c r="N139" i="1"/>
  <c r="O139" i="1" s="1"/>
  <c r="P139" i="1" s="1"/>
  <c r="N79" i="1"/>
  <c r="O79" i="1" s="1"/>
  <c r="P79" i="1" s="1"/>
  <c r="L79" i="1" s="1"/>
  <c r="N49" i="1"/>
  <c r="O49" i="1" s="1"/>
  <c r="M156" i="1"/>
  <c r="M154" i="1"/>
  <c r="M153" i="1"/>
  <c r="L139" i="1" l="1"/>
  <c r="L136" i="1"/>
  <c r="L149" i="1"/>
  <c r="L53" i="1"/>
  <c r="L85" i="1"/>
  <c r="N154" i="1"/>
  <c r="O154" i="1" s="1"/>
  <c r="P154" i="1" s="1"/>
  <c r="L154" i="1" s="1"/>
  <c r="N155" i="1"/>
  <c r="O155" i="1" s="1"/>
  <c r="P155" i="1" s="1"/>
  <c r="L155" i="1" s="1"/>
  <c r="N156" i="1"/>
  <c r="O156" i="1" s="1"/>
  <c r="P156" i="1" s="1"/>
  <c r="L156" i="1" s="1"/>
  <c r="N152" i="1"/>
  <c r="O152" i="1" s="1"/>
  <c r="P152" i="1" s="1"/>
  <c r="L152" i="1" s="1"/>
  <c r="N153" i="1"/>
  <c r="O153" i="1" s="1"/>
  <c r="P153" i="1" s="1"/>
  <c r="L153" i="1" s="1"/>
  <c r="L83" i="1"/>
  <c r="L116" i="1"/>
  <c r="L124" i="1"/>
  <c r="L129" i="1"/>
  <c r="L128" i="1"/>
  <c r="L8" i="1"/>
  <c r="L10" i="1"/>
  <c r="L77" i="1"/>
  <c r="L141" i="1"/>
  <c r="L130" i="1"/>
  <c r="L56" i="1"/>
  <c r="L57" i="1"/>
  <c r="L145" i="1"/>
  <c r="L138" i="1"/>
  <c r="L65" i="1"/>
  <c r="L70" i="1"/>
  <c r="L64" i="1"/>
  <c r="L71" i="1"/>
  <c r="L82" i="1"/>
  <c r="L95" i="1"/>
  <c r="L84" i="1"/>
  <c r="L148" i="1"/>
  <c r="L45" i="1"/>
  <c r="L62" i="1"/>
  <c r="L90" i="1"/>
  <c r="L75" i="1"/>
  <c r="L108" i="1"/>
  <c r="L86" i="1"/>
  <c r="L143" i="1"/>
  <c r="L35" i="1"/>
  <c r="L68" i="1"/>
  <c r="L132" i="1"/>
  <c r="L87" i="1"/>
  <c r="L151" i="1"/>
  <c r="L74" i="1"/>
  <c r="L146" i="1"/>
  <c r="L120" i="1"/>
  <c r="L73" i="1"/>
  <c r="L137" i="1"/>
  <c r="L107" i="1"/>
  <c r="L101" i="1"/>
  <c r="L81" i="1"/>
  <c r="L76" i="1"/>
  <c r="L126" i="1"/>
  <c r="L103" i="1"/>
  <c r="L72" i="1"/>
  <c r="L89" i="1"/>
  <c r="L140" i="1"/>
  <c r="L144" i="1"/>
  <c r="L123" i="1"/>
  <c r="L47" i="1"/>
  <c r="L80" i="1"/>
  <c r="L43" i="1"/>
  <c r="L67" i="1"/>
  <c r="L131" i="1"/>
  <c r="L36" i="1"/>
  <c r="L125" i="1"/>
  <c r="L78" i="1"/>
  <c r="L142" i="1"/>
  <c r="L34" i="1"/>
  <c r="L88" i="1"/>
  <c r="L133" i="1"/>
  <c r="L150" i="1"/>
  <c r="L63" i="1"/>
  <c r="L127" i="1"/>
  <c r="L122" i="1"/>
  <c r="L96" i="1"/>
</calcChain>
</file>

<file path=xl/sharedStrings.xml><?xml version="1.0" encoding="utf-8"?>
<sst xmlns="http://schemas.openxmlformats.org/spreadsheetml/2006/main" count="7770" uniqueCount="308">
  <si>
    <t>ID</t>
  </si>
  <si>
    <t>Country</t>
  </si>
  <si>
    <t>ISO code</t>
  </si>
  <si>
    <t>Peril</t>
  </si>
  <si>
    <t>Austria</t>
  </si>
  <si>
    <t>AT</t>
  </si>
  <si>
    <t>Coastal Flood</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</si>
  <si>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</si>
  <si>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</si>
  <si>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</si>
  <si>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</si>
  <si>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</si>
  <si>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</si>
  <si>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</si>
  <si>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</si>
  <si>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</si>
  <si>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</si>
  <si>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</si>
  <si>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</si>
  <si>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</si>
  <si>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</si>
  <si>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</si>
  <si>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</si>
  <si>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</si>
  <si>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</si>
  <si>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</si>
  <si>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</si>
  <si>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</si>
  <si>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GR</t>
  </si>
  <si>
    <t>Hungary</t>
  </si>
  <si>
    <t>HU</t>
  </si>
  <si>
    <t>Iceland</t>
  </si>
  <si>
    <t>IS</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</si>
  <si>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</si>
  <si>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</si>
  <si>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</si>
  <si>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</si>
  <si>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</si>
  <si>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</si>
  <si>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</si>
  <si>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</si>
  <si>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</si>
  <si>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</si>
  <si>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</si>
  <si>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</si>
  <si>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</si>
  <si>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</si>
  <si>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</si>
  <si>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</si>
  <si>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</si>
  <si>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</si>
  <si>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</si>
  <si>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</si>
  <si>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</si>
  <si>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</si>
  <si>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</si>
  <si>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</si>
  <si>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</si>
  <si>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</si>
  <si>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</si>
  <si>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</si>
  <si>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</si>
  <si>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</si>
  <si>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</si>
  <si>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</si>
  <si>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Earthquake</t>
  </si>
  <si>
    <t>Wildfire</t>
  </si>
  <si>
    <t>Windstorm</t>
  </si>
  <si>
    <t>EEA</t>
  </si>
  <si>
    <t>Economic losses CatDat</t>
  </si>
  <si>
    <t>Insured loss data CatDat</t>
  </si>
  <si>
    <t>Economic losses EMDAT</t>
  </si>
  <si>
    <t>Insured loss data EMDAT</t>
  </si>
  <si>
    <t>Historical score</t>
  </si>
  <si>
    <t>Economic losses CCS</t>
  </si>
  <si>
    <t>Insured loss data CCS</t>
  </si>
  <si>
    <t>GDP</t>
  </si>
  <si>
    <t>Data source: EUROSTAT - Current prices million EUR</t>
  </si>
  <si>
    <t xml:space="preserve">https://ec.europa.eu/eurostat/databrowser/view/tec00001/default/table?lang=en </t>
  </si>
  <si>
    <t>Conversion rate: InforEuro (31.12.2018)</t>
  </si>
  <si>
    <t>Conversion rate: InforEuro (31.12.2019)</t>
  </si>
  <si>
    <t>Conversion rate: InforEuro (31.12.2020)</t>
  </si>
  <si>
    <t>Conversion rate: InforEuro (31.12.2021)</t>
  </si>
  <si>
    <t>2018</t>
  </si>
  <si>
    <t>2019</t>
  </si>
  <si>
    <t>2018 USD</t>
  </si>
  <si>
    <t>2019 USD</t>
  </si>
  <si>
    <t>2020 USD</t>
  </si>
  <si>
    <t>2021 USD</t>
  </si>
  <si>
    <t>GEO (Labels)</t>
  </si>
  <si>
    <t/>
  </si>
  <si>
    <t>Uninsured losses (%)</t>
  </si>
  <si>
    <t>Insured losses (%) Catdat</t>
  </si>
  <si>
    <t>Insured losses (%) EMDAT</t>
  </si>
  <si>
    <t>Annual economic losses normalized by GDP (per mil) CatDat</t>
  </si>
  <si>
    <t>Annual economic losses normalized by GDP (per mil) EMDAT</t>
  </si>
  <si>
    <t>Annual economic losses normalized by GDP (per mil)</t>
  </si>
  <si>
    <t>Risk estimation</t>
  </si>
  <si>
    <t>Insurance penetration</t>
  </si>
  <si>
    <t>Estimated score</t>
  </si>
  <si>
    <t>Comment hist</t>
  </si>
  <si>
    <t>Comment est</t>
  </si>
  <si>
    <t>Coastal flood</t>
  </si>
  <si>
    <t xml:space="preserve">Economic losses </t>
  </si>
  <si>
    <t xml:space="preserve">Insured loss data </t>
  </si>
  <si>
    <t>Commercial</t>
  </si>
  <si>
    <t>Residential</t>
  </si>
  <si>
    <t>Asset</t>
  </si>
  <si>
    <t>Risk-based or flat premium</t>
  </si>
  <si>
    <t>Premium calculation restricted by the legislation</t>
  </si>
  <si>
    <t>banks provide with mortgages only in the case of coverage insurance? Is it mandatory by law to have an insurance coverage for mortgages?</t>
  </si>
  <si>
    <t>mandatory by law to have an insurance coverage</t>
  </si>
  <si>
    <t>national primary insurance scheme based on the private sector, public sector or public-private partnership</t>
  </si>
  <si>
    <t>national reinsurance scheme based on the private sector, public sector or public-private partnership</t>
  </si>
  <si>
    <t>systematic mechanism in place which provides post disaster relief funds? Or are there ad-hoc possibilities of compensations? Or would it Not be possible?</t>
  </si>
  <si>
    <t>percentage of the population or companies finding insurance unaffordable</t>
  </si>
  <si>
    <t>What is the uptake of insurance coverage</t>
  </si>
  <si>
    <t>estimation of the insurance penetration</t>
  </si>
  <si>
    <t>availability of insurance coverage</t>
  </si>
  <si>
    <t>N/A</t>
  </si>
  <si>
    <t>Risk-based</t>
  </si>
  <si>
    <t>No</t>
  </si>
  <si>
    <t>Yes by banks</t>
  </si>
  <si>
    <t>Private</t>
  </si>
  <si>
    <t>Mechanism in place</t>
  </si>
  <si>
    <t>0-25%</t>
  </si>
  <si>
    <t>high</t>
  </si>
  <si>
    <t>75%-100%</t>
  </si>
  <si>
    <t>Private-Public</t>
  </si>
  <si>
    <t>Ad-hoc compensation</t>
  </si>
  <si>
    <t>low</t>
  </si>
  <si>
    <t>25%-50%</t>
  </si>
  <si>
    <t>Flat</t>
  </si>
  <si>
    <t>medium</t>
  </si>
  <si>
    <t>50%-75%</t>
  </si>
  <si>
    <t>Yes</t>
  </si>
  <si>
    <t>Public</t>
  </si>
  <si>
    <t>State guarantee</t>
  </si>
  <si>
    <t>NA</t>
  </si>
  <si>
    <t>Yes by law</t>
  </si>
  <si>
    <t>Comment</t>
  </si>
  <si>
    <t>Deductible</t>
  </si>
  <si>
    <t>Limit</t>
  </si>
  <si>
    <t>reste</t>
  </si>
  <si>
    <t>-</t>
  </si>
  <si>
    <t xml:space="preserve">In general it is mandetory by law that the insurance premiums are calculated based on a safe and prudent assesment of the future (Lov om Finansiel virksomhed). </t>
  </si>
  <si>
    <t xml:space="preserve">In mid-2021 the total market share of the four largest players (within fire insurance) was circa 70 per cent. Only 10 undertakings had a market share of more than 2 per cent. Total market share for these enterprises accounted for circa 90 per cent. Furthermore, there were 12 undertakings with a market share of approx. 1 per cent or more. The overall market share for these undertakings amounted to 92 per cent. A total of 17 undertakings had a market share of more than 0.5 per cent and the combined market share for these was 95 per cent. </t>
  </si>
  <si>
    <t>Property_type</t>
  </si>
  <si>
    <t>Deductible amount</t>
  </si>
  <si>
    <t>Insurer's amount</t>
  </si>
  <si>
    <t>Excess on Limit</t>
  </si>
  <si>
    <t>COMMERCIAL</t>
  </si>
  <si>
    <t>RESIDENTIAL</t>
  </si>
  <si>
    <t>ID1</t>
  </si>
  <si>
    <t>Variable</t>
  </si>
  <si>
    <t>Insurance penetration (Sum insured) RiskMap</t>
  </si>
  <si>
    <t>Insurance penetration (Sum insured) litpop</t>
  </si>
  <si>
    <t xml:space="preserve">Insurance penetration Pilot DB </t>
  </si>
  <si>
    <t>Insurance penetration (EU Survey)</t>
  </si>
  <si>
    <t>DPEG Estimation</t>
  </si>
  <si>
    <t>Comment how decision was taken</t>
  </si>
  <si>
    <t>Insurance penetration score</t>
  </si>
  <si>
    <t>Number</t>
  </si>
  <si>
    <t>very low</t>
  </si>
  <si>
    <t>n/a</t>
  </si>
  <si>
    <t>included in mandatory cover for property insurance</t>
  </si>
  <si>
    <t>not submitted</t>
  </si>
  <si>
    <t>non-existent</t>
  </si>
  <si>
    <t>The main focus is laid on the insurance penetration from the EU survey and adapted, if seemed necessary.</t>
  </si>
  <si>
    <t>very high</t>
  </si>
  <si>
    <t>The main focus is laid on the insurance penetration from the EU survey and adapted, if seemed necessary.The market penetration is almost 50%.</t>
  </si>
  <si>
    <t>EL</t>
  </si>
  <si>
    <t>covered by normal insurance contract</t>
  </si>
  <si>
    <t>small</t>
  </si>
  <si>
    <t>part of catnat regime but people must have specific option in multirisk contract to have it covered</t>
  </si>
  <si>
    <t>Stat average</t>
  </si>
  <si>
    <t>Flood*</t>
  </si>
  <si>
    <t>TOP19 biggest insured callamities (brutto; no indexation)</t>
  </si>
  <si>
    <t>Floods</t>
  </si>
  <si>
    <t>Windstorm/Hailstorm</t>
  </si>
  <si>
    <t>Heavy snow</t>
  </si>
  <si>
    <t>Combination of floods and windstorm/hailstorm</t>
  </si>
  <si>
    <t>Standard coverage with Danish insurers</t>
  </si>
  <si>
    <t>Policy holders with a foreign country based insurance contract</t>
  </si>
  <si>
    <t>FL</t>
  </si>
  <si>
    <t>WS</t>
  </si>
  <si>
    <t>EQ</t>
  </si>
  <si>
    <t>WF</t>
  </si>
  <si>
    <t>CF</t>
  </si>
  <si>
    <t xml:space="preserve">Natural events that caused more damage and were more frequent in Slovenia in recent years are windstorm and river floods. The historical losses show the highest protection gap for river floods. On the other hand, Slovenia is not heavily exposed to costal flood. 
Also, in recent years, no extensive damage was recorded due to severe fires, which mainly occurred in nature and affect forest and landscape. In 2022 one extensive fire occurred in Slovenia where mainly forested areas were affected.
We had earthquakes in Slovenia but they didn’t occur in densely populated areas.
</t>
  </si>
  <si>
    <t>In some cases, banks require that in case the building is under mortgage you have to insure your property for some perils but not by law. In the event of a predicted severe storm, Slovenian Environment Agency (ARSO) declares an alarm for the part of Slovenia that will be affected by the storm, so that people can protect their property.</t>
  </si>
  <si>
    <t>In some cases, banks require that in case the building is under mortgage you have to insure your property for some perils but not by law. Slovenia lies on tectonic faults and is therefore more exposed to earthquakes. In recent history, two stronger earthquakes occurred in Posočje in 1998 and 2004, which caused great material damage, however the population density not high. Competent ministries and authorities strive for the earthquake-resistant construction of new buildings and structures, considering the applicable regulations, and are encouraging the renovation of buildings that are not earthquake-resistant (source: https://www.gov.si/assets/organi-v-sestavi/URSZR/Datoteke/Ocene-ogrozenosti/ocena_ogrozenosti_potres.pdf).</t>
  </si>
  <si>
    <t>In some cases, banks require that in case the building is under mortgage you have to insure your property for some perils but not by law. Among natural disasters, river floods cause the most damage due to their magnitude and frequency in Slovenia. Floods can occur throughout the year, but are most common in autumn, during heavy and long-lasting rainfall. In summer, floods are associated with storms and are mainly local and torrential. (source: https://www.gov.si/teme/poplave/).</t>
  </si>
  <si>
    <t>In some cases, banks require that in case the building is under mortgage you have to insure your property for some perils but not by law. Exposure to coastal floods in Slovenia is low compared to exposure to river floods and also risk mitigation measures were taken to reduce damages due to coastal flooding.</t>
  </si>
  <si>
    <t>In some cases, banks require that in case the building is under mortgage you have to insure your property for some perils but not by law. Wildfires are common in Slovenia but usually are quickly contained and mainly forests/landscape were affected. In recent years the risk of wildfires is increasing mainly because of long periods of droughts and high temperatures in some parts of Slovenia.</t>
  </si>
  <si>
    <t>Some contracts show a 10% deductible for floods.</t>
  </si>
  <si>
    <t>Some companies apply a deductible as a percentage, for instance 10% of the claim amount, which for large claims could be a significant portion of the sum insured</t>
  </si>
  <si>
    <t>log Annual economic losses normalized by GDP (per mil)</t>
  </si>
  <si>
    <t>0%-25%</t>
  </si>
  <si>
    <t>Historically the protection gap in the Netherlands is low. However, the data only goes back 40 years and does not cover all natural catastrophes that occurred in the past in the Netherlands. The protection by dikes against coastal and river floods is high quality, and occurrence probability well beyond the 1 in 200 limit.</t>
  </si>
  <si>
    <t>Historically the protection gap in the Netherlands is low. However, the data only goes back 40 years and does not cover all natural catastrophes that occurred in the past in the Netherlands.</t>
  </si>
  <si>
    <t xml:space="preserve">There is no law restricting the applicable rate. </t>
  </si>
  <si>
    <t>In Iceland, all buildings and movables that have fire insurance are insured with the Natural Catastrophe Insurance of Iceland (Náttúruhamfaratryggingar Íslands). NCI is a public institution whose role it is to compensate for damage caused by earthquakes, volcanic eruptions, landslides, avalanches and floods. Insurance companies receive a fee for collecting catastrophe cover premiums alongside fire premiums. The fire insurance is mandatory by law.Premium calculation for perils covered by the Private sector is set by the market. Premiums covering perils insured by the state owned NCI are set by law.</t>
  </si>
  <si>
    <t xml:space="preserve">In Iceland, all buildings and movables that have fire insurance are insured with the Natural Catastrophe Insurance of Iceland (Náttúruhamfaratryggingar Íslands). NCI is a public institution whose role it is to compensate for damage caused by earthquakes, volcanic eruptions, landslides, avalanches and floods. Insurance companies receive a fee for collecting catastrophe cover premiums alongside fire premiums.  The purchase of catastrophe insurance for an earthquake, volcanic eruption, snow avalanches, landslides and floods is compulsory for all buildings as well as for contents insured against fire. This include both residential and commercial buildings. Buildings are insured according to their valuation for fire insurance as assessed by the Registers Iceland (Þjóðskrá Íslands). Since fire insurance of buildings is compulsory in Iceland all buildings are likewise insured against natural catastrophe perils covered by the program. Please note that floods due to snowmelt or precipitation are excluded from Natural Catastrophe Insurance (NTI) coverage and are subject to individual insurance coverage. Premium calculation for perils covered by the Private sector is set by the market. Premiums covering perils insured by the state owned NCI are set by law. </t>
  </si>
  <si>
    <t>The historical protection gap in Iceland is low.  This is explained by the Natural Catastrophe Insurance statutory compensation scheme of Iceland established in 1975 which is a public institution whose role it is to insure major valuables against natural catastrophes.</t>
  </si>
  <si>
    <t>For floods: up until 2013, the state’s responsibility covered floods with a frequency of max 1/20 years; only buildings and land area were covered, not personal movables. Since 2013 floods are covered by private insurance policies and the frequency requirement is increased to 1/50 years flood level for compensations.</t>
  </si>
  <si>
    <t>The historical protection gap score in Portugal is high, resulting from very low levels of insurance penetration across all perils. Uninsured losses shown are higher for perils with higher frequency and more recent events. Notwithstanding, it is important to note that historical losses considered are only for the last 42 years (1980-2021), for which data is available (although with material data gaps across some perils). Particularly, it should be stressed that earthquakes have already caused significant losses in Portugal, for which quantified losses are not available</t>
  </si>
  <si>
    <t xml:space="preserve">The historical losses show a high historical protection gap for flood* in Germany. The historical protection gaps for windstorm are medium and for earthquake and wildfire low.  </t>
  </si>
  <si>
    <t>The insurance penetration is almost 50 %. Whether or not a relief fund is established after an extreme event for that specific event is a political decision.</t>
  </si>
  <si>
    <t>Whether or not a relief fund is established after an extreme event for that specific event is a political decision.</t>
  </si>
  <si>
    <t>The historical losses show a medium historical protection gap for windstorm in Denmark and a low historical protection gap for coastal flood and flood*.</t>
  </si>
  <si>
    <t>The relatively high historical level of the protection gap was due to the fact that the intensive development of the Polish private insurance market began only 30 years ago. The country's transition from a centrally planned economy to a market economy, was associated with many changes. The beginning of the economic transition was linked to, among other things, low insurance awareness among consumers about private and non-obligatory and low availability of insurance, which resulted in a large number of uninsured claims. The very high result of the protection gap in the area of flood insurance, is a result of the historic, devastating floods that hit our country in 1997 and 2010. The result of these two events was a significant increase in consumer awareness of insurance and a change in Water Law obligating local governments to include flood risk maps prepared by the State Water Company “Wody Polskie” in zoning plans. The local government may refuse to approve a construction project and grant a building permit for construction projects located in an area exposed to flood events. Additionally, from 2018, construction on floodplains is prohibited, except for specific cases.  These changes helped to reduce the protection gap.</t>
  </si>
  <si>
    <t xml:space="preserve">The protection gap in Malta is low for all perils (score &lt;=2) as the losses compared to Malta's GDP were low.  The past events are mostly related to storms/hailstorms and the floods that occur due to it as heavy rainfall accumulates and takes longer to recede into the sea. This is therefore explicitly not coastal or river flood. </t>
  </si>
  <si>
    <t xml:space="preserve">There is no law restricting the applicable rate. Wildfire on an insured property is covered under a standard policy. </t>
  </si>
  <si>
    <t>Earthquake is ususally excluded from policies. Since sinking, cracking, vibration and movement are exclusions according to major companies terms and conditions then earthquake as a peril belongs to list of exclusion</t>
  </si>
  <si>
    <t xml:space="preserve">Liechtenstein participates in the Swiss Natural Hazards Insurance System (Elementarschadenversicherung) which operates on the basis of a pool of participating insurers and provides for mandatory coverage of buildings for fire, flooding, deluge, storm, hail, avalanches, snow pressure, rockslide, rockfall and landslide. Earthquakes do not fall within this system and can only be covered privately. </t>
  </si>
  <si>
    <t>In Spain, although there is no legal requirement for households to insurance their properties, all private insurance policies written by insurers for risks located in Spain must include a mandatory clause covering extraordinary risks (flood, earthquake andstrong wind). A public entity, the Consorcio de Compensación de Seguros (CCS), assumes those risks from insurer undertakings and compensates the damages caused by extraordinary catastrophic events.The calculation of the surcharge is established by law. The CCS's rate to cover extraordinary risks is established by type of good insured. Each insured risk has its own rate (properties, vehicles, etc.). The CCS´s rate for the coverage of extraordinary risks is currently a rate that is applied to the sum insured.</t>
  </si>
  <si>
    <t>Economic losses</t>
  </si>
  <si>
    <t xml:space="preserve">The Insurance Pool against Natural Disasters (PAID) Romania was established in November 2009 as an insurance and reinsurance company, formed by an association of insurance companies in order to provide Romanian homeowners with compulsory home insurance in accordance with the provisions of Law no. 260/2008.  Under this law, PAID covers three specific risks within Romania: earthquake, flood, landslide. Two types of policy are offered by PAID: Type A (policy limit of EUR 20,000 per dwelling /premium EUR 20) and Type B (policy limit of EUR 10,000 per dwelling /premium EUR 10). Coverage type depends on the type of property, with generally the properties of more basic construction being covered by Type B policies. PAID uses the insurance companies in Romania as its sales and distribution network. All insurers in Romania authorised to write catastrophe business have direct access to PAID’s underwriting system and directly enter details of the policies sold on a ‘live’ basis. The claims handling is performed by the insurance companies if the policy has been issued through them or by an outsourcing company contracted by PAID if the policy has been issued directly by PAID. However, the insurance penetration is still relatively low. This can be linked to the fact that there are no consequences or sanctions for not purchasing this mandatory insurance. </t>
  </si>
  <si>
    <t>Possible error: It is possible that the sum insured for some perils exceed the value of property, because insurance company reported in the 2021 data collection their offer off standard insurance contracts with limits. In the case of insured event, the claims payment is limited with the limits within the contract that are not grater than value of property.</t>
  </si>
  <si>
    <t>Earthquake is the highest nat cat risk in Italy in terms of economic losses, due to high frequency and severity of the peril, followed by flood*. The historical protection gap is high, especially for these two perils. The State has had so far a key role in covering nat cat losses by providing post-disaster relief and ad hoc compensation. It has to be noted that historical data associated to coastal flood and wildfire are difficult to collect, as the Italian insurance market does not provide for different insurance guarantees with respect to the several flood disaster sub-types and does not provide a standalone insurance guarantee for wildfire.</t>
  </si>
  <si>
    <t>The Italian natural catastrophes insurance market is characterized by a low insurance penetration, partly as a consequence of the high frequency and severity of some perils (especially earthquake). Retail customers only recently entered this market (mainly after the large seismic events in 2009-12). Even though the retail segment is growing, Nat cat contracts are still mainly tailor made contracts sold to corporate customers, which insure very large amounts (often geographically diversified) with generally low limits, reflecting the lower level of risk of a diversified portfolio.  The State has had so far a key role in managing and covering nat cat losses by providing post-disaster relief and ad hoc compensation. In recent years, proactive public prevention measures have been taken to reduce the vulnerability of buildings and the future potential losses due to nat cat events for different perils/regions.</t>
  </si>
  <si>
    <t>Thanks to a very good insurance pentration and a relative low risk (compared to other EU countries), the insurance protection gap in Norway is estimated to be low (&lt;=1).</t>
  </si>
  <si>
    <t>In historical events, the protection gap in Norway was low (&lt;=1) for all perils, also when compared to other European countries.</t>
  </si>
  <si>
    <t>private</t>
  </si>
  <si>
    <t>In general it is mandetory by law that the insurance premiums are calculated based on a safe and prudent assesment of the future (Lov om Finansiel virksomhed). The Storm Council is a public entity that provides compensation for strom surge and inland flood damages funded by a fee on fire insurance policies.</t>
  </si>
  <si>
    <t>The historical protection gap in Liechtenstein is low. Since only limited data is available on historical events and coverage, the information set out in this dashboard is of indicative nature only.</t>
  </si>
  <si>
    <t>Windstorm and Flood* are the highest risks in Belgium. The insurance penetration is very high for all perils. The current protection gap in Belgium is low as the perils with high risks have a high insurance penetration</t>
  </si>
  <si>
    <t>In Belgium, it is mandatory for insurers to cover natural catastrophe perils where fire cover is provided for ‘simple risks’. Coverage includes earthquake, flood, overflow or blockage of public drainage, landslides and subsidence, storm, hail and weight of ice or snow. The fire insurance simple risks itself is not mandatory. A Tariff Office has been established to offer an affordable tariff for properties for which there is no cover on the market, or for which cover is available only at excessively high prices (in premiums or in deductibles) due to a high-risk exposure. As such, the Tariff office sets an upper limit for the price an insurance company can ask. The Tariff office's scope is limited to simple risks. In addition, prices of the fire insurance are restricted by the ABEX index (Belgium Construction Price Index). There is some public intervention in the form of a Calamities Funds, which takes up losses that exceed the compensation limits or losses for some other Natural catastrophes that are not compensated by the insurers. The “State intervention” depends on the region (Walloon region, Flemish region or Brussels region).</t>
  </si>
  <si>
    <t>Not applicable for Luxembourg</t>
  </si>
  <si>
    <t>Coast protection is generally provided by the public sector and is generally very well developed in Germany. Whether or not a relief fund is established after an extreme event for that specific event is a political decision.</t>
  </si>
  <si>
    <t>Yes, generally required by banks</t>
  </si>
  <si>
    <t>The provision of insurance cover and the price at which it is offered is a commercial matter for insurance companies. While there is no legal requirement to have property insurance, mortgage lenders (for both private dwellings and buy-to-let) in Ireland require evidence that a property insurance is in place before allowing drawdown of the mortgage. The same condition is in place for commercial mortgages and loans to small-and-medium-enterprises (SME) secured by immovable property. However, many people no longer have a mortgage and therefore, may opt not to purchase cover. The Department of Social protection (DSP) operates a scheme, Additional Needs Payment, to provide payments to help with typically one-off or temporary additional expenses that individuals on low incomes can’t pay from their weekly income.  This scheme may cover the costs of food, clothing and shelter after an emergency event such as a fire or flood.</t>
  </si>
  <si>
    <t>The provision of insurance cover and the price at which it is offered is a commercial matter for insurance companies. While there is no legal requirement to have property insurance, mortgage lenders (for both private dwellings and buy-to-let) in Ireland require evidence that a property insurance is in place before allowing drawdown of the mortgage. The same condition is in place for commercial mortgages and loans to small-and-medium-enterprises (SME) secured by immovable property. However, many people no longer have a mortgage and therefore, may opt not to purchase cover. 
The availability of flood insurance at a reasonable cost attracts significant discussion. Difficulties experienced by some consumers in Ireland were highlighted in obtaining adequate flood insurance cover. An example of a public scheme in place to address widespread flooding is the Humanitarian Assistance Scheme (HAS). When severe weather causes flooding on a widespread scale, the Department of Social Protection (DSP) may activate the Humanitarian Assistance Scheme. This income-tested scheme provides emergency financial assistance to households who are not able to meet costs for essential needs immediately following flooding. The scheme aims to provide financial support to people who have suffered damage to their home. It is designed to alleviate hardship rather than provide full compensation for damage. There is another scheme – Additional Needs Payment –, which is a payment to help you with an expense that you cannot pay from your weekly income. One of the expenses that may be covered is food, clothing and shelter after an emergency event such as a fire or flood.</t>
  </si>
  <si>
    <t xml:space="preserve">The provision of insurance cover and the price at which it is offered is a commercial matter for insurance companies. While there is no legal requirement to have property insurance, mortgage lenders (for both private dwellings and buy-to-let) in Ireland require evidence that a property insurance is in place before allowing drawdown of the mortgage. The same condition is in place for commercial mortgages and loans to small-and-medium-enterprises (SME) secured by immovable property. However, many people no longer have a mortgage and therefore, may opt not to purchase cover. </t>
  </si>
  <si>
    <t>Insurers can, upon request, sign a reinsurance contract with public reinsurer Caisse centrale de réassurance (CCR) for perils covered by the FR NatCat regime. The CCR does not provide direct reimbursement to policyholders, but, acts as state-backed reinsurer; it offers stop-loss contracts to insurance companies in case of extreme weather events (i.e. floods, droughts, cyclonic winds with average wind speed greater than 145 km/hour over 10 minutes or gusts of 215 km/hour, earthquakes, volcanism, tsunamis and avalanches officially recognized as a NatCat event at a local level). The state intervenes if CCR’s losses surpass a threshold. This does not prevent insurers from having other reinsurance contracts with private-sector reinsurers as well as public-sector reinsurers such as CCR (which also offers open market reinsurance). Insurance coverage is mandatory for renters and for shared spaces, in the case of co-ownership arrangements, but not for property owners (outside shared spaces). Natural disaster coverage is compulsorily included in all property insurance. Please find here an explanation of the French natural disasters compensation scheme: https://www.ccr.fr/en/-/plaquette-indemnisation-des-catastrophes-naturelles-en-France</t>
  </si>
  <si>
    <t>Decision (0%-25%, 25%-50% , 50%-75% , 75%-100%)</t>
  </si>
  <si>
    <t xml:space="preserve">The historical losses show the highest protection gap for flood*. The protection gap for the other perils is low (score &lt;=2).  </t>
  </si>
  <si>
    <t xml:space="preserve">Earthquake and flood* are the highest risks in Bulgaria. The insurance penetration is below 50% for all perils. The protection gap in Bulgaria is relevant for earthquakes and need to be monitored for flood*. </t>
  </si>
  <si>
    <t>The historical losses show a medium historical protection gap in Cyprus. The insured loss percentage is small but the size of the economic losses compared to the GDP is not relevant for Cyprus.</t>
  </si>
  <si>
    <t xml:space="preserve">In general, there is limited insurance coverage across the Netherlands. Royal HaskoningDHV conducted a study for the Dutch Association of Insurers last year, finding that while personal lines are often insured (although not for primary defences), there is usually no commercial coverage. Flooding caused by failures of major dykes (sea and major rivers [e.g. Rhine, Maas, IJssel]) is not covered by insurance in the Netherlands. In some cases smaller rivers are covered by insurance. After the Limburg flood, due to there not being any insurance coverage available, the Dutch government stepped in with the Reimbursement for Damages due to Disasters Act (Wet tegemoetkoming schade bij rampen or "WTS"). However, it is at the Dutch government’s discretion as to whether the Act can be applied to a disaster. If it is declared to be applicable, partial compensation may be available from the government for both private individuals and companies. Notably, the government has said the Limburg flood is the last time they will apply the Act to an insurable flood event. This scheme is applicable for all (natural) catastrophes.  https://www.preventionweb.net/news/flooding-climate-change-and-limited-insurance-coverage-netherlands </t>
  </si>
  <si>
    <t>Flood* is the highest risk in Austria. The insurance penetration is the highest for windstorm, followed by flood*. The current protection gap in Austria is not relevant (scores are all &lt;3). However, perils such as flood* and wildfire need to be monitored. Coastal flood is not a relevant risk for Austria. The considered databases did not include any losses for wildfire for Austria.</t>
  </si>
  <si>
    <t>Windstorm and flood* are the highest risks in Belgium. The insurance penetration is between 75% and 100% for all perils. The current protection gap in Belgium is low as the perils with high risks have a high insurance penetration.</t>
  </si>
  <si>
    <t xml:space="preserve">The historical losses show the highest protection gap for flood*. The protection gap for other perils in Belgium is low (score &lt;=2). The insured losses for all peril is the aggregated insured losses from 1980 to 2021 compared to the economic losses aggregated for the same period.  The considered databases did not include any losses for coastal flood and wildfire for Belgium. </t>
  </si>
  <si>
    <t>For the historical view, the protection gap in Bulgaria is relevant for flood*. Please note that the period considered is from 1980 to 2021.</t>
  </si>
  <si>
    <t xml:space="preserve">The historical losses for Croatia show the highest protection gap for earthquake, followed by flood*. This is in accordance with historical and actual events. Due to earthquakes that hit Croatia in 2020 (City of Zagreb and Zagreb County in March and Sisak-moslavina County in December) and the fact that undertakings were not prepared for this risk (especially not and in such an extent), the protection gap for earthquake appeared. In addition, heavy rains and river floods during the entire year, as well as wildfires during the summer are increasing the risk in Croatia. </t>
  </si>
  <si>
    <t xml:space="preserve">Earthquake is the highest risk in Cyprus. The current protection gap need to be monitored for earthquake and wildfire. The current protection gaps for coastal flood, flood* and windstorm are low. </t>
  </si>
  <si>
    <t>Flood* is the highest risk in the Czech Republic. Thanks to a high insurance penetration, the current protection gap is estimated to not be relevant.</t>
  </si>
  <si>
    <t xml:space="preserve">The historical losses show a medium historical protection gap for flood* and windstorm in the Czech Republic and a low historical protection gap for earthquake. The considered databases did not include any losses for wildfire for Czech Republic. </t>
  </si>
  <si>
    <t xml:space="preserve">Windstorm is the highest risk in Denmark. The current protection gaps is not estimate to be relevant. </t>
  </si>
  <si>
    <t xml:space="preserve">The current protection gap in Estonia is not relevant for all perils. </t>
  </si>
  <si>
    <t>The historical losses show the highest protection gap for windstorms. The amount of insured losses in the past is low (~15%) but the size of these losses are not considered to have a relevant impact on the estonian's economy.</t>
  </si>
  <si>
    <t>The current protection gap is not expected to be relevant in Finland.</t>
  </si>
  <si>
    <t>The historical losses show the highest protection gap for flood*. The protection gap in Finland is low (score &lt;=2).</t>
  </si>
  <si>
    <t>Windstorm, wildfire and flood* are the highest risks in France. The current protection gap in France is not expected to be relevant. A protection gap could be expected in the future for wildfires.</t>
  </si>
  <si>
    <t xml:space="preserve">The historical losses show the highest protection gap for windstorm and flood*. The protection gap in France is low.  </t>
  </si>
  <si>
    <t xml:space="preserve">Earthquake and wildfire are the highest risks in Greece. The current protection gap in Greece for earthquake and wildfire is expected to be relevant. </t>
  </si>
  <si>
    <t xml:space="preserve">The historical losses show the highest protection gap for earthquake, followed by wildfire. The protection gap in Greece is high compared to the other european countries, especially for earthquake and wildfire. </t>
  </si>
  <si>
    <t xml:space="preserve">The protection gap in Hungary is not expected to be relevant in Hungary. </t>
  </si>
  <si>
    <t xml:space="preserve">The historical losses show the highest protection gap for flood*.   </t>
  </si>
  <si>
    <t xml:space="preserve">The current protection gap in Ireland is not expected to be relevant. However, for some specific high risk regions, some protection gap for flood risk could be expected where no insurance coverage would be offered. Flood risk coverage is a salient issue in Ireland as insurance companies can use sophisticated mapping tools to quickly identify and exclude flood risk from policies. </t>
  </si>
  <si>
    <t>The historical losses show the highest protection gap for flood* and windstorm. Additional perils such as freeze and wildfire could have some relevance in Ireland but are not captured in the dashboard. For example, there have been some wildfires in Ireland which are not captured in the loss database such as a 100 hectare forest fire which occurred in the Wicklow Mountains in July 2022. With regard to coastal flood, high tides events have occured in the past in Ireland. These events could lead to river flood which would then be categorized under Flood*.</t>
  </si>
  <si>
    <t>Earthquake is the highest nat cat risk in Italy in terms of frequency and severity. The current protection gap is relevant for earthquake and need to be monitored for flood*.</t>
  </si>
  <si>
    <t>Windstorm and flood* are the highest risks in Latvia. The current prtection gap in Latvia is not expected to be relevant.</t>
  </si>
  <si>
    <t xml:space="preserve">The historical losses show the highest protection gap for windstorm and flood*. </t>
  </si>
  <si>
    <t xml:space="preserve">Flood* is the highest risk in Liechstenstein. The insurance penetration is high for all perils. The protection gap in Liechstenstein is not relevant. </t>
  </si>
  <si>
    <t xml:space="preserve">The historical losses show the highest protection gap for flood*. </t>
  </si>
  <si>
    <t xml:space="preserve">Flood* is the highest risk in Lithuania. The current protection gap is estimated to not be relevant because the risk is low. </t>
  </si>
  <si>
    <t xml:space="preserve">Windstorms and flood* are the highest risks in Luxembourg. The insurance penetration is above 75% for windstorms and above 50% for earthquake. The protection gap in Luxembourg is not relevant. Flood* could potentially show a gap in the future. Regarding the wildfire risk, an high impact of a natural fire on habitations remains unlikely given the territorial configuration. </t>
  </si>
  <si>
    <t>The protection gap in Luxembourg is low for all perils (score &lt;=2) as the insurance penetration is above 50% and the size of the losses not relevant compared to Luxembourg's GDP. Moreover, additional financial ad hoc compensations on insured losses were supported by local associations and the State.</t>
  </si>
  <si>
    <t>The risks are low in Malta. The insurance penetration is below 50% for all perils. The protection gap in Malta is not estimated to not be relevant as the risk is low.</t>
  </si>
  <si>
    <t>The insurance penetration is for windstorms and wildfires is above 75%. Both coastal flood and flood* show a relevant protection gap in the Netherlands. The Netherlands, for the most part, has the potential to be flooded. No less than 26% of Dutch land is below the NAP (the reference for the European Vertical Reference System). The country has taken preventative measures to reduce these risks and invested in strong flood defence systems. Also, the Dutch Government has the discretion to apply the Reimbursement for Damages due to Disasters Act, where (partial) compensation may be available from the government for both private individuals and companies.</t>
  </si>
  <si>
    <t xml:space="preserve">Floods have the highest protection gap scores in Poland. The insurance penetration is above 50% for windstorm and flood*. The current protection gap in Poland for flood* need to be monitored. </t>
  </si>
  <si>
    <t xml:space="preserve">Wildfire show a relevant protection gap and earthquake should be monitored. Earthquake risk could present the main concern in the future, with possible systemic repercussions for Portugal, due to the potential for devasting events in areas which combine a very high level of vulnerability and exposure with very low insurance penetration levels, highlighting a pressing need for actions aiming at reducing protection gap to be deployed. </t>
  </si>
  <si>
    <t xml:space="preserve">Floods* has the highest risk. All perils have an insurance penetration below 50%. The protection gap for flood* and widfire shoul dbe monitored.    </t>
  </si>
  <si>
    <t>Wildfire is the highest risk in Spain (however note that the hazard is high but the exposure limited) but could potentially have larger impacts if areas with larger Woodland-Urban-Interface are affected (metropolitan areas and the northern and Mediterranean shores). The protection gap in Spain is not relevant.</t>
  </si>
  <si>
    <t>The protection gap in Spain is not relevant. 5% of the flood losses are expected to be linked with coastal floods.</t>
  </si>
  <si>
    <t xml:space="preserve">Windstorm is the highest risk in Sweden. Earthquake is a negligible risk in Sweden. The overall protection gap in Sweden is estimated to be not be relevant. </t>
  </si>
  <si>
    <t xml:space="preserve">The historical losses show the highest protection gap for windstorm. The protection gap in Sweden is low (score &lt;=2) for all perils.  </t>
  </si>
  <si>
    <t xml:space="preserve">Earthquake and flood* are the highest risks in Romania. The insurance penetration is below 50%. The protection gap for eartqhuake is relevant and should be monitored for flood*. </t>
  </si>
  <si>
    <t xml:space="preserve">The historical losses show the highest protection gap for flood* and windstorms. </t>
  </si>
  <si>
    <t xml:space="preserve">Earthquake and flood* are the highest risks in Slovenia. The insurance penetration is above 75% for windstorm. The insurance penetration for the other perils is lower. The protection gap in Slovenia for earthquake should be monitored. </t>
  </si>
  <si>
    <t xml:space="preserve">Earthquakes and flood* are the highest risks in Romania. The insurance penetration is below 50%. The protection gap for eartqhuake is relevant and should be monitored for flood*. </t>
  </si>
  <si>
    <t>There is also the Austrian Catastrophe Fund which assures the provision of adequate aid to injured persons and the reconstruction of damaged infrastructure.</t>
  </si>
  <si>
    <t>Very low limits for flood and earthquake exposures are typical for the Austrian market especially for the residential book. There is also the Austria Catastrophe Fund which assures the provision of adequate aid to injured persons and the reconstruction of damaged infrastructure.</t>
  </si>
  <si>
    <t>The share of property insurances, including as insurance events -  river flood, earthquake, wildfire, windstorm represents on the basis of premium income 13% of the market for 2021. The uptake of insurance contracts is voluntary, insurance coverage is chosen by the insured person. When granting mortgage loans, credit institutions require property insurance to be taken out for the mortgaged property, including insurance coverage for earthquake and other natural disasters. Public state-owned properties are required compulsory insurance with natural disaster and earthquake coverage.</t>
  </si>
  <si>
    <t>Premium calculation is not restricted by legislation, but technical provisions and interest rates are prescribed by minimum standards and HANFA's decisions (e.g. technical provisions are prescribed by the Ordinance on minimum standards, methods of calculation and guidelines for calculation of technical provisions in accordance with accounting rules). After the two earthquakes in 2020, mind-set of consumers in Croatia was indisputably changed (they become more aware of this risk). Due to the fact that the premium for earthquake is quite high compared to the premium of other considered risks (wildfire, windstorm, river flood, coastal flood), there are still not many policyholders that contract this coverage. This is the reason why insurance penetration for earthquake is not at high level, i.e. is on a lower level than windstorm and river flood.</t>
  </si>
  <si>
    <t>There are no restrictions in the legislation.</t>
  </si>
  <si>
    <t xml:space="preserve">The insurance market is  privatized. The State has a role in covering nat cat perils by providing post-disaster relief in Greece. However,  the State would not compensate for all losses.
</t>
  </si>
  <si>
    <t>Earthquake and flood* are the highest risks in Croatia. The insurance penetration is below 50% for all perils. The protection gap for flood* is relevant and the protection gap for earthquake and wildfire need to be monitored.</t>
  </si>
  <si>
    <t xml:space="preserve">Flood has the highest protection gap scores in Poland. The insurance penetration is above 50% for windstorm and flood*. The current protection gap in Poland for flood* need to be monitored. </t>
  </si>
  <si>
    <t xml:space="preserve">Flood* has the highest risk. All perils have an insurance penetration below 50%. The protection gap for flood* and widfire shoul dbe monitored.    </t>
  </si>
  <si>
    <t xml:space="preserve">The current protection gap in Iceland is not relevant as the Natural Catastrophe Insurance statutory compensation scheme in place in Iceland covers earthquake and flood for example. </t>
  </si>
  <si>
    <t xml:space="preserve">Natural events that caused more damage and were more frequent in Slovenia in recent years are windstorm and river flood. The historical losses show the highest protection gap for flood*. On the other hand, Slovenia is not heavily exposed to costal flood. 
Also, in recent years, no extensive damage was recorded due to severe fires, which mainly occurred in nature and affect forest and landscape. In 2022 one extensive fire occurred in Slovenia where mainly forested areas were affected.
We had earthquakes in Slovenia but they didn’t occur in densely populated areas.
</t>
  </si>
  <si>
    <t>The protection gap in Spain is not relevant. 5% of the flood losses are expected to be linked with coastal flood.</t>
  </si>
  <si>
    <t>The earthquake risk is very small in Lithunania.</t>
  </si>
  <si>
    <t xml:space="preserve">The percentage of deductibles should be almost the same for all perils. There are no insurance products for the Lithuanian market which would insure only one nat cat risk. Natural catastrophe risks (covering wildfire, windstorm and flood risks) are generally included in the property insurance package or other packages. Traditionally, the deductibles in Lithuania are not expressed as a percentage, but as an amount usually ranging from 0.1 to 1 percent of sum insured depending on the risk. </t>
  </si>
  <si>
    <t xml:space="preserve">Lithuania has one sparsely populated region (in the delta of Neman River), where larger or smaller floods occur practically every year. Lithuanian insurers assess the risk and do not insure property located in this region against river floods. The percent of deductibles should be almost the same for all perils. There are no insurance products for the Lithuanian market to insure against the specified risks, only. Natural catastrophe risks (covering wildfire, windstorm and flood risks) are generally included in the property insurance package or other packages. Traditionally, the deductibles in Lithuania are not expressed as a percentage, but as an amount usually ranging from 0.1 to 1 percent of sum insured depending on the risk. </t>
  </si>
  <si>
    <t>The percentage of deductibles should be almost the same for all perils. There are no insurance products for the Lithuanian market which would insure only one nat cat risk. Natural catastrophe risks (covering wildfire, windstorm and flood risks) are generally included in the property insurance package or other packages. Traditionally, the deductibles in Lithuania are not expressed as a percentage, but as an amount usually ranging from 0.1 to 1 percent of sum insured depending on the risk.</t>
  </si>
  <si>
    <t xml:space="preserve">There is no law restricting the applicable rate. Most of the claims are related to floods occurring only after heavy rainfall in which water accumulates. </t>
  </si>
  <si>
    <t xml:space="preserve">The Norwegian Natural Perils Pool was formed on January 1st, 1980. Its activities are governed by the Natural Perils Insurance Act and the Rules for the Norwegian Natural Perils Pool. Natural perils insurance is a compulsory cover linked to fire insurance in Norway. All insurers providing fire cover in Norway must be members of the Pool. The Norwegian National Scheme for Natural Damage Assistance (previously the Norwegian National Fund for Natural Damage Assistance) was amended from 1 January 2017. The role of the scheme is to: 1) provide compensation for damage caused by natural perils, in cases where there is no insurance cover available 2) promote preventive measures to combat such damage 3) provide financial support for preventive measures.  The scheme does not pay out if a loss is covered by insurance. Losses are to be reported to the scheme through its website (website in Norwegian only) www.landbruksdirektoratet.no/naturskadeordningen within three months of the loss occurring.
</t>
  </si>
  <si>
    <t xml:space="preserve">The historical losses show the highest protection gap for flood*. It is also interesting to note that for earthquake, the seismicity is low in Poland but earthquakes can be induced due to mining activities. The relatively high historical level of the protection gap was due to the fact that the intensive development of the Polish private insurance market began only 30 years ago. </t>
  </si>
  <si>
    <t>There is no legislation setting up the rules on calculation of premium.</t>
  </si>
  <si>
    <t xml:space="preserve">The high economic losses for flood* in combination with low insured losses result in a high protection gap score. </t>
  </si>
  <si>
    <t xml:space="preserve">From a risk perspective, the EEA countries benefit from risk diversification. This means that not all EEA countries are impacted by one specific peril (for example for earthquake, the southern part of Europe is strongly impacted but the nothern part is not). This results in a medium to low risk estimation considering the average risk for each peril. From an insurance perpective, windstorm has the highest average insurance penetration in the EEA. For the other perils, countries with low insurance penetration are compensated by countries with high insurance penetration. </t>
  </si>
  <si>
    <t>Commercial insurance policies could differ significantly from residential ones. The amount of limits and deductibles for the commercial segment is more volatile because it is less standardised and related, normally, to very high sums insured. These large contracts with low limits and high deductibles might impact the results of some countries but are more related to the business model of the commercial property insurer rather than to the actual protection gap. This could be the source of the low limits in Czech Republic.</t>
  </si>
  <si>
    <t>Commercial insurance policies could differ significantly from residential ones. The amount of limits and deductibles for the commercial segment is more volatile because it is less standardised and related, normally, to very high sums insured. These large contracts with low limits and high deductibles might impact the results of some countries but are more related to the business model of the commercial property insurer rather than to the actual protection gap. This could be the source of the high deductibles in Portugal.</t>
  </si>
  <si>
    <t>Flood* is a high risk in Germany and has a high current protection gap. The current protection gaps for earthquake, wildfire and windstorm are low. Coastal flood has a medium to high current protection gap. It has to be noted that the coast protection is generally provided by the public sector and generally very well developed in Germany. Whether or not a relief fund is established after an extreme event for that specific event is a political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</si>
</sst>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000"/>
    <numFmt numFmtId="167" formatCode="0.00000000000000000000000E+00"/>
    <numFmt numFmtId="168" formatCode="0.0000000000"/>
    <numFmt numFmtId="169" formatCode="#,##0.0000000000"/>
  </numFmts>
  <fonts count="24" x14ac:knownFonts="1">
    <font>
      <sz val="11"/>
      <color theme="1"/>
      <name val="Calibri"/>
      <family val="2"/>
      <scheme val="minor"/>
    </font>
    <font>
      <sz val="11"/>
      <color theme="1"/>
      <name val="Calibri"/>
      <family val="2"/>
      <scheme val="minor"/>
    </font>
    <font>
      <b/>
      <sz val="20"/>
      <color theme="1"/>
      <name val="Calibri"/>
      <family val="2"/>
      <scheme val="minor"/>
    </font>
    <font>
      <u/>
      <sz val="11"/>
      <color theme="10"/>
      <name val="Calibri"/>
      <family val="2"/>
      <scheme val="minor"/>
    </font>
    <font>
      <b/>
      <sz val="10"/>
      <color theme="1"/>
      <name val="Verdana"/>
      <family val="2"/>
    </font>
    <font>
      <b/>
      <sz val="10"/>
      <color rgb="FF4476A7"/>
      <name val="Verdana"/>
      <family val="2"/>
    </font>
    <font>
      <sz val="11"/>
      <color indexed="8"/>
      <name val="Calibri"/>
      <family val="2"/>
      <scheme val="minor"/>
    </font>
    <font>
      <b/>
      <sz val="9"/>
      <color indexed="9"/>
      <name val="Arial"/>
      <family val="2"/>
    </font>
    <font>
      <b/>
      <sz val="9"/>
      <name val="Arial"/>
      <family val="2"/>
    </font>
    <font>
      <sz val="9"/>
      <name val="Arial"/>
      <family val="2"/>
    </font>
    <font>
      <b/>
      <sz val="11"/>
      <color theme="1"/>
      <name val="Calibri"/>
      <family val="2"/>
      <scheme val="minor"/>
    </font>
    <font>
      <sz val="10"/>
      <name val="Arial"/>
      <family val="2"/>
      <charset val="1"/>
    </font>
    <font>
      <sz val="11"/>
      <color theme="1"/>
      <name val="Calibri"/>
      <family val="2"/>
      <charset val="238"/>
      <scheme val="minor"/>
    </font>
    <font>
      <sz val="10"/>
      <name val="Arial"/>
      <family val="2"/>
    </font>
    <font>
      <sz val="11"/>
      <color rgb="FFFF0000"/>
      <name val="Calibri"/>
      <family val="2"/>
      <scheme val="minor"/>
    </font>
    <font>
      <sz val="11"/>
      <color rgb="FF1F497D"/>
      <name val="Calibri"/>
      <family val="2"/>
      <scheme val="minor"/>
    </font>
    <font>
      <u/>
      <sz val="11"/>
      <color rgb="FF1F497D"/>
      <name val="Calibri"/>
      <family val="2"/>
      <scheme val="minor"/>
    </font>
    <font>
      <sz val="11"/>
      <color theme="4"/>
      <name val="Calibri"/>
      <family val="2"/>
      <scheme val="minor"/>
    </font>
    <font>
      <sz val="11"/>
      <color theme="9"/>
      <name val="Calibri"/>
      <family val="2"/>
      <scheme val="minor"/>
    </font>
    <font>
      <sz val="11"/>
      <color rgb="FFFFC000"/>
      <name val="Calibri"/>
      <family val="2"/>
      <scheme val="minor"/>
    </font>
    <font>
      <sz val="11"/>
      <color theme="6" tint="-0.249977111117893"/>
      <name val="Calibri"/>
      <family val="2"/>
      <scheme val="minor"/>
    </font>
    <font>
      <sz val="10"/>
      <color indexed="8"/>
      <name val="Arial"/>
      <family val="2"/>
    </font>
    <font>
      <sz val="10"/>
      <name val="Arial"/>
      <family val="2"/>
    </font>
    <font>
      <sz val="11"/>
      <name val="Calibri"/>
      <family val="2"/>
      <scheme val="minor"/>
    </font>
  </fonts>
  <fills count="19">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5"/>
      </patternFill>
    </fill>
  </fills>
  <borders count="5">
    <border>
      <left/>
      <right/>
      <top/>
      <bottom/>
      <diagonal/>
    </border>
    <border>
      <left/>
      <right/>
      <top/>
      <bottom style="thin">
        <color indexed="64"/>
      </bottom>
      <diagonal/>
    </border>
    <border>
      <left style="thin">
        <color rgb="FFB0B0B0"/>
      </left>
      <right style="thin">
        <color rgb="FFB0B0B0"/>
      </right>
      <top style="thin">
        <color rgb="FFB0B0B0"/>
      </top>
      <bottom style="thin">
        <color rgb="FFB0B0B0"/>
      </bottom>
      <diagonal/>
    </border>
    <border>
      <left style="thin">
        <color rgb="FFB0B0B0"/>
      </left>
      <right style="thin">
        <color rgb="FFB0B0B0"/>
      </right>
      <top/>
      <bottom/>
      <diagonal/>
    </border>
    <border>
      <left style="thin">
        <color auto="1"/>
      </left>
      <right style="thin">
        <color auto="1"/>
      </right>
      <top style="thin">
        <color auto="1"/>
      </top>
      <bottom style="thin">
        <color auto="1"/>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11" fillId="0" borderId="0"/>
    <xf numFmtId="0" fontId="12" fillId="18" borderId="0" applyNumberFormat="0" applyBorder="0" applyAlignment="0" applyProtection="0"/>
    <xf numFmtId="0" fontId="1" fillId="0" borderId="4" applyNumberFormat="0" applyFont="0" applyFill="0" applyBorder="0" applyAlignment="0" applyProtection="0">
      <alignment horizontal="center"/>
    </xf>
    <xf numFmtId="0" fontId="13" fillId="0" borderId="0"/>
    <xf numFmtId="0" fontId="21" fillId="0" borderId="0"/>
    <xf numFmtId="0" fontId="22" fillId="0" borderId="0"/>
  </cellStyleXfs>
  <cellXfs count="66">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3" fontId="0" fillId="8" borderId="0" xfId="0" applyNumberFormat="1" applyFill="1"/>
    <xf numFmtId="0" fontId="2" fillId="0" borderId="1" xfId="0" applyFont="1" applyBorder="1"/>
    <xf numFmtId="0" fontId="3" fillId="0" borderId="0" xfId="2"/>
    <xf numFmtId="0" fontId="2" fillId="0" borderId="0" xfId="0" applyFont="1" applyBorder="1"/>
    <xf numFmtId="0" fontId="4" fillId="0" borderId="0" xfId="0" applyFont="1"/>
    <xf numFmtId="0" fontId="5" fillId="0" borderId="0" xfId="0" applyFont="1"/>
    <xf numFmtId="164" fontId="5" fillId="0" borderId="0" xfId="0" applyNumberFormat="1" applyFont="1"/>
    <xf numFmtId="0" fontId="7" fillId="9" borderId="2" xfId="3" applyFont="1" applyFill="1" applyBorder="1" applyAlignment="1">
      <alignment horizontal="right" vertical="center"/>
    </xf>
    <xf numFmtId="0" fontId="7" fillId="9" borderId="2" xfId="3" applyFont="1" applyFill="1" applyBorder="1" applyAlignment="1">
      <alignment horizontal="left" vertical="center"/>
    </xf>
    <xf numFmtId="0" fontId="8" fillId="10" borderId="2" xfId="3" applyFont="1" applyFill="1" applyBorder="1" applyAlignment="1">
      <alignment horizontal="left" vertical="center"/>
    </xf>
    <xf numFmtId="0" fontId="6" fillId="11" borderId="0" xfId="3" applyFill="1"/>
    <xf numFmtId="0" fontId="8" fillId="12" borderId="2" xfId="3" applyNumberFormat="1" applyFont="1" applyFill="1" applyBorder="1" applyAlignment="1">
      <alignment horizontal="left" vertical="center"/>
    </xf>
    <xf numFmtId="3" fontId="9" fillId="0" borderId="0" xfId="3" applyNumberFormat="1" applyFont="1" applyAlignment="1">
      <alignment horizontal="right" vertical="center" shrinkToFit="1"/>
    </xf>
    <xf numFmtId="3" fontId="9" fillId="13" borderId="0" xfId="3" applyNumberFormat="1" applyFont="1" applyFill="1" applyAlignment="1">
      <alignment horizontal="right" vertical="center" shrinkToFit="1"/>
    </xf>
    <xf numFmtId="0" fontId="8" fillId="12" borderId="3" xfId="3" applyNumberFormat="1" applyFont="1" applyFill="1" applyBorder="1" applyAlignment="1">
      <alignment horizontal="left" vertical="center"/>
    </xf>
    <xf numFmtId="3" fontId="0" fillId="0" borderId="0" xfId="0" applyNumberFormat="1"/>
    <xf numFmtId="0" fontId="9" fillId="0" borderId="0" xfId="4" applyFont="1" applyAlignment="1">
      <alignment horizontal="left" vertical="center"/>
    </xf>
    <xf numFmtId="0" fontId="8" fillId="0" borderId="0" xfId="4" applyFont="1" applyAlignment="1">
      <alignment horizontal="left" vertical="center"/>
    </xf>
    <xf numFmtId="0" fontId="6" fillId="0" borderId="0" xfId="4"/>
    <xf numFmtId="2" fontId="0" fillId="0" borderId="0" xfId="0" applyNumberFormat="1"/>
    <xf numFmtId="1" fontId="0" fillId="0" borderId="0" xfId="0" applyNumberFormat="1"/>
    <xf numFmtId="0" fontId="0" fillId="14" borderId="0" xfId="0" applyFill="1"/>
    <xf numFmtId="0" fontId="0" fillId="15" borderId="0" xfId="0" applyFill="1"/>
    <xf numFmtId="9" fontId="0" fillId="0" borderId="0" xfId="1" applyFont="1"/>
    <xf numFmtId="0" fontId="0" fillId="0" borderId="0" xfId="0" applyAlignment="1">
      <alignment horizontal="left"/>
    </xf>
    <xf numFmtId="0" fontId="0" fillId="0" borderId="0" xfId="0" applyNumberFormat="1"/>
    <xf numFmtId="0" fontId="0" fillId="17" borderId="0" xfId="0" applyFill="1"/>
    <xf numFmtId="0" fontId="0" fillId="0" borderId="0" xfId="0" applyAlignment="1"/>
    <xf numFmtId="0" fontId="10" fillId="7" borderId="0" xfId="0" applyFont="1" applyFill="1"/>
    <xf numFmtId="0" fontId="0" fillId="0" borderId="0" xfId="0" applyFont="1"/>
    <xf numFmtId="0" fontId="0" fillId="0" borderId="0" xfId="0"/>
    <xf numFmtId="0" fontId="0" fillId="16" borderId="0" xfId="0" applyFill="1"/>
    <xf numFmtId="0" fontId="0" fillId="0" borderId="0" xfId="0"/>
    <xf numFmtId="0" fontId="0" fillId="0" borderId="0" xfId="0"/>
    <xf numFmtId="0" fontId="0" fillId="0" borderId="0" xfId="0"/>
    <xf numFmtId="0" fontId="0" fillId="0" borderId="0" xfId="0"/>
    <xf numFmtId="0" fontId="0" fillId="0" borderId="0" xfId="0"/>
    <xf numFmtId="0" fontId="1" fillId="0" borderId="0" xfId="0" applyFont="1" applyAlignment="1">
      <alignment vertical="center"/>
    </xf>
    <xf numFmtId="0" fontId="3" fillId="0" borderId="0" xfId="2"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xf numFmtId="0" fontId="17" fillId="0" borderId="0" xfId="0" applyFont="1"/>
    <xf numFmtId="0" fontId="18" fillId="0" borderId="0" xfId="0" applyFont="1"/>
    <xf numFmtId="0" fontId="18" fillId="0" borderId="0" xfId="0" applyFont="1" applyAlignment="1">
      <alignment vertical="center"/>
    </xf>
    <xf numFmtId="0" fontId="17" fillId="0" borderId="0" xfId="0" applyFont="1" applyAlignment="1">
      <alignment vertical="center"/>
    </xf>
    <xf numFmtId="0" fontId="19" fillId="0" borderId="0" xfId="0" applyFont="1"/>
    <xf numFmtId="0" fontId="20" fillId="0" borderId="0" xfId="0" applyFont="1" applyAlignment="1">
      <alignment vertical="center"/>
    </xf>
    <xf numFmtId="0" fontId="20" fillId="0" borderId="0" xfId="0" applyFont="1"/>
    <xf numFmtId="0" fontId="0" fillId="0" borderId="0" xfId="0" applyFont="1" applyAlignment="1">
      <alignment vertical="center"/>
    </xf>
    <xf numFmtId="165" fontId="0" fillId="0" borderId="0" xfId="0" applyNumberFormat="1"/>
    <xf numFmtId="4" fontId="0" fillId="0" borderId="0" xfId="0" applyNumberFormat="1"/>
    <xf numFmtId="0" fontId="0" fillId="0" borderId="0" xfId="0" applyFill="1"/>
    <xf numFmtId="0" fontId="23" fillId="0" borderId="0" xfId="0" applyFont="1"/>
    <xf numFmtId="0" fontId="0" fillId="0" borderId="0" xfId="0" quotePrefix="1" applyAlignment="1"/>
    <xf numFmtId="166" fontId="0" fillId="0" borderId="0" xfId="0" applyNumberFormat="1"/>
    <xf numFmtId="167" fontId="0" fillId="0" borderId="0" xfId="0" applyNumberFormat="1"/>
    <xf numFmtId="168" fontId="0" fillId="0" borderId="0" xfId="0" applyNumberFormat="1"/>
    <xf numFmtId="169" fontId="0" fillId="0" borderId="0" xfId="0" applyNumberFormat="1" applyAlignment="1">
      <alignment horizontal="center"/>
    </xf>
  </cellXfs>
  <cellStyles count="11">
    <cellStyle name="20% - Accent1 2" xfId="6" xr:uid="{00000000-0005-0000-0000-000000000000}"/>
    <cellStyle name="DB_Import_St21 2" xfId="7" xr:uid="{00000000-0005-0000-0000-000001000000}"/>
    <cellStyle name="Hyperlink" xfId="2" builtinId="8"/>
    <cellStyle name="Normal" xfId="0" builtinId="0"/>
    <cellStyle name="Normal 2" xfId="8" xr:uid="{00000000-0005-0000-0000-000004000000}"/>
    <cellStyle name="Normal 3" xfId="3" xr:uid="{00000000-0005-0000-0000-000005000000}"/>
    <cellStyle name="Normal 3 2" xfId="10" xr:uid="{00000000-0005-0000-0000-000006000000}"/>
    <cellStyle name="Normal 4" xfId="9" xr:uid="{00000000-0005-0000-0000-000007000000}"/>
    <cellStyle name="Normální 2" xfId="5" xr:uid="{00000000-0005-0000-0000-000008000000}"/>
    <cellStyle name="Per cent" xfId="1" builtinId="5"/>
    <cellStyle name="Standard 3"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8</xdr:row>
      <xdr:rowOff>57150</xdr:rowOff>
    </xdr:from>
    <xdr:to>
      <xdr:col>4</xdr:col>
      <xdr:colOff>1204912</xdr:colOff>
      <xdr:row>28</xdr:row>
      <xdr:rowOff>180975</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srcRect t="5287" b="5933"/>
        <a:stretch/>
      </xdr:blipFill>
      <xdr:spPr bwMode="auto">
        <a:xfrm>
          <a:off x="590550" y="1581150"/>
          <a:ext cx="4271962" cy="39338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europa.eu/eurostat/databrowser/view/tec00001/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U205"/>
  <sheetViews>
    <sheetView workbookViewId="0">
      <selection activeCell="C1" sqref="C1:H1048576"/>
    </sheetView>
  </sheetViews>
  <sheetFormatPr defaultRowHeight="15" x14ac:dyDescent="0.25"/>
  <cols>
    <col min="1" max="1" width="26.7109375" bestFit="1" customWidth="1"/>
    <col min="2" max="2" width="14.42578125" bestFit="1" customWidth="1"/>
    <col min="4" max="4" width="12.85546875" bestFit="1" customWidth="1"/>
    <col min="5" max="5" width="24.28515625" bestFit="1" customWidth="1"/>
    <col min="6" max="6" width="24.85546875" bestFit="1" customWidth="1"/>
    <col min="7" max="7" width="9.140625" customWidth="1"/>
    <col min="8" max="8" width="23" customWidth="1"/>
    <col min="9" max="9" width="25.85546875" bestFit="1" customWidth="1"/>
    <col min="10" max="10" width="26.42578125" bestFit="1" customWidth="1"/>
    <col min="11" max="11" width="22" bestFit="1" customWidth="1"/>
    <col min="12" max="12" width="14.5703125" style="43" customWidth="1"/>
    <col min="13" max="14" width="9.140625" customWidth="1"/>
    <col min="15" max="15" width="22.140625" customWidth="1"/>
    <col min="16" max="16" width="17.85546875" style="43" customWidth="1"/>
    <col min="17" max="17" width="14.7109375" bestFit="1" customWidth="1"/>
    <col min="18" max="18" width="20.85546875" bestFit="1" customWidth="1"/>
    <col min="19" max="19" width="15.140625" style="43" customWidth="1"/>
    <col min="20" max="20" width="13.5703125" bestFit="1" customWidth="1"/>
    <col min="21" max="21" width="12.85546875" bestFit="1" customWidth="1"/>
  </cols>
  <sheetData>
    <row r="1" spans="1:21" x14ac:dyDescent="0.25">
      <c r="A1" s="1" t="s">
        <v>0</v>
      </c>
      <c r="B1" s="1" t="s">
        <v>1</v>
      </c>
      <c r="C1" s="1" t="s">
        <v>2</v>
      </c>
      <c r="D1" s="1" t="s">
        <v>3</v>
      </c>
      <c r="E1" s="5" t="s">
        <v>69</v>
      </c>
      <c r="F1" s="5" t="s">
        <v>70</v>
      </c>
      <c r="G1" s="5" t="s">
        <v>71</v>
      </c>
      <c r="H1" s="5" t="s">
        <v>72</v>
      </c>
      <c r="I1" s="3" t="s">
        <v>92</v>
      </c>
      <c r="J1" s="3" t="s">
        <v>93</v>
      </c>
      <c r="K1" s="3" t="s">
        <v>91</v>
      </c>
      <c r="L1" s="4" t="s">
        <v>73</v>
      </c>
      <c r="M1" s="3" t="s">
        <v>94</v>
      </c>
      <c r="N1" s="3" t="s">
        <v>95</v>
      </c>
      <c r="O1" s="3" t="s">
        <v>96</v>
      </c>
      <c r="P1" s="3" t="s">
        <v>197</v>
      </c>
      <c r="Q1" s="2" t="s">
        <v>97</v>
      </c>
      <c r="R1" s="2" t="s">
        <v>98</v>
      </c>
      <c r="S1" s="29" t="s">
        <v>99</v>
      </c>
      <c r="T1" s="28" t="s">
        <v>100</v>
      </c>
      <c r="U1" s="28" t="s">
        <v>101</v>
      </c>
    </row>
    <row r="2" spans="1:21" x14ac:dyDescent="0.25">
      <c r="A2" t="str">
        <f t="shared" ref="A2:A33" si="0">CONCATENATE(B2,D2)</f>
        <v>AustriaCoastal Flood</v>
      </c>
      <c r="B2" t="s">
        <v>4</v>
      </c>
      <c r="C2" t="s">
        <v>5</v>
      </c>
      <c r="D2" t="s">
        <v>6</v>
      </c>
      <c r="E2" s="43">
        <v>0</v>
      </c>
      <c r="F2" s="43">
        <v>0</v>
      </c>
      <c r="G2">
        <v>0</v>
      </c>
      <c r="H2">
        <v>0</v>
      </c>
      <c r="I2" s="26">
        <f t="shared" ref="I2:I33" si="1">ROUND(IFERROR(100*((F2/E2)),0),0)</f>
        <v>0</v>
      </c>
      <c r="J2" s="26">
        <f t="shared" ref="J2:J33" si="2">ROUND(IFERROR(100*((H2/G2)),0),0)</f>
        <v>0</v>
      </c>
      <c r="K2" s="27">
        <f>IF(J2=0,100-ROUND(I2,4), 100-ROUND((I2+J2)/2,4))</f>
        <v>100</v>
      </c>
      <c r="L2" s="43">
        <f t="shared" ref="L2:L33" si="3">IF(P2&lt;-4,-9,IF(P2&lt;-3.5,0,IF(P2&lt;-2,1,IF(AND(P2&lt;-1.5,K2&lt;75),1,IF(AND(P2&lt;-1.5,K2&gt;=75),1.5,IF(AND(P2&lt;-1,K2&lt;50),1,IF(AND(P2&lt;-1,K2&lt;75),1.5,IF(AND(P2&lt;-1,K2&lt;=100),2,IF(AND(P2&lt;-0.5,K2&lt;25),1,IF(AND(P2&lt;-0.5,K2&lt;50),1.5,IF(AND(P2&lt;-0.5,K2&lt;75),2,IF(AND(P2&lt;-0.5,K2&lt;=100),2.5,IF(AND(P2&lt;0,K2&lt;25),1.5,IF(AND(P2&lt;0,K2&lt;50),2,IF(AND(P2&lt;0,K2&lt;75),2.5,IF(AND(P2&lt;0,K2&lt;=100),3,IF(AND(P2&lt;0.5,K2&lt;25),2,IF(AND(P2&lt;0.5,K2&lt;50),2.5,IF(AND(P2&lt;0.5,K2&lt;75),3,IF(AND(P2&lt;0.5,K2&lt;=100),3.5,IF(AND(P2&lt;1,K2&lt;25),2.5,IF(AND(P2&lt;1,K2&lt;50),3,IF(AND(P2&lt;1,K2&lt;75),3.5,IF(AND(P2&lt;1,K2&lt;=100),4))))))))))))))))))))))))</f>
        <v>-9</v>
      </c>
      <c r="M2">
        <f>ROUND((E2)/(VLOOKUP(B2,GDP!A$9:I$41,5,FALSE)*42)*1000,4)</f>
        <v>0</v>
      </c>
      <c r="N2">
        <f>ROUND((G2)/(VLOOKUP(B2,GDP!A$9:I$41,9,FALSE)*42)*1000,4)</f>
        <v>0</v>
      </c>
      <c r="O2">
        <f t="shared" ref="O2:O33" si="4">IF(N2=0,ROUND(M2,4), ROUND((M2+N2)/2,4))</f>
        <v>0</v>
      </c>
      <c r="P2" s="57">
        <v>-9</v>
      </c>
      <c r="Q2" s="27">
        <f>VLOOKUP(A2,Risk!A$1:D$156,4,FALSE)</f>
        <v>0</v>
      </c>
      <c r="R2">
        <f>VLOOKUP(A2,'Insurance penetration'!A$1:M$157,13,FALSE)</f>
        <v>0</v>
      </c>
      <c r="S2" s="43">
        <f>IF(Q2&lt;0.5,0,IF(Q2&lt;1,1,IF(AND(Q2&lt;1.5,R2&lt;1.5),1,IF(AND(Q2&lt;1.5,R2&lt;2.5),1,IF(AND(Q2&lt;1.5,R2&lt;3.5),1,IF(AND(Q2&lt;1.5,R2&lt;4.5),1.5,IF(AND(Q2&lt;2,R2&lt;1.5),1,IF(AND(Q2&lt;2,R2&lt;2.5),1,IF(AND(Q2&lt;2,R2&lt;3.5),1.5,IF(AND(Q2&lt;2,R2&lt;4.5),2,IF(AND(Q2&lt;2.5,R2&lt;1.5),1,IF(AND(Q2&lt;2.5,R2&lt;2.5),1.5,IF(AND(Q2&lt;2.5,R2&lt;3.5),2,IF(AND(Q2&lt;2.5,R2&lt;4.5),2.5,IF(AND(Q2&lt;3,R2&lt;1.5),1.5,IF(AND(Q2&lt;3,R2&lt;2.5),2,IF(AND(Q2&lt;3,R2&lt;3.5),2.5,IF(AND(Q2&lt;3,R2&lt;4.5),3,IF(AND(Q2&lt;3.5,R2&lt;1.5),2,IF(AND(Q2&lt;3.5,R2&lt;2.5),2.5,IF(AND(Q2&lt;3.5,R2&lt;3.5),3,IF(AND(Q2&lt;3.5,R2&lt;4.5),3.5,IF(AND(Q2&lt;4,R2&lt;1.5),2.5,IF(AND(Q2&lt;4,R2&lt;2.5),3,IF(AND(Q2&lt;4,R2&lt;3.5),3.5,IF(AND(Q2&lt;4,R2&lt;4.5),4))))))))))))))))))))))))))</f>
        <v>0</v>
      </c>
      <c r="T2" t="s">
        <v>237</v>
      </c>
      <c r="U2" t="s">
        <v>241</v>
      </c>
    </row>
    <row r="3" spans="1:21" x14ac:dyDescent="0.25">
      <c r="A3" t="str">
        <f t="shared" si="0"/>
        <v>BelgiumCoastal Flood</v>
      </c>
      <c r="B3" t="s">
        <v>7</v>
      </c>
      <c r="C3" t="s">
        <v>8</v>
      </c>
      <c r="D3" t="s">
        <v>6</v>
      </c>
      <c r="E3" s="43">
        <v>0</v>
      </c>
      <c r="F3" s="43">
        <v>0</v>
      </c>
      <c r="G3">
        <v>0</v>
      </c>
      <c r="H3">
        <v>0</v>
      </c>
      <c r="I3" s="26">
        <f t="shared" si="1"/>
        <v>0</v>
      </c>
      <c r="J3" s="26">
        <f t="shared" si="2"/>
        <v>0</v>
      </c>
      <c r="K3" s="27">
        <f>IF(J3=0,100-ROUND(I3,4), 100-ROUND((I3+J3)/2,4))</f>
        <v>100</v>
      </c>
      <c r="L3" s="43">
        <f t="shared" si="3"/>
        <v>-9</v>
      </c>
      <c r="M3">
        <f>ROUND((E3)/(VLOOKUP(B3,GDP!A$9:I$41,5,FALSE)*42)*1000,4)</f>
        <v>0</v>
      </c>
      <c r="N3" s="43">
        <f>ROUND((G3)/(VLOOKUP(B3,GDP!A$9:I$41,9,FALSE)*42)*1000,4)</f>
        <v>0</v>
      </c>
      <c r="O3">
        <f t="shared" si="4"/>
        <v>0</v>
      </c>
      <c r="P3" s="57">
        <v>-9</v>
      </c>
      <c r="Q3">
        <f>VLOOKUP(A3,Risk!A$1:D$156,4,FALSE)</f>
        <v>2</v>
      </c>
      <c r="R3" s="43">
        <f>VLOOKUP(A3,'Insurance penetration'!A$1:M$157,13,FALSE)</f>
        <v>1</v>
      </c>
      <c r="S3" s="43">
        <f t="shared" ref="S3:S66" si="5">IF(Q3&lt;0.5,0,IF(Q3&lt;1,1,IF(AND(Q3&lt;1.5,R3&lt;1.5),1,IF(AND(Q3&lt;1.5,R3&lt;2.5),1,IF(AND(Q3&lt;1.5,R3&lt;3.5),1,IF(AND(Q3&lt;1.5,R3&lt;4.5),1.5,IF(AND(Q3&lt;2,R3&lt;1.5),1,IF(AND(Q3&lt;2,R3&lt;2.5),1,IF(AND(Q3&lt;2,R3&lt;3.5),1.5,IF(AND(Q3&lt;2,R3&lt;4.5),2,IF(AND(Q3&lt;2.5,R3&lt;1.5),1,IF(AND(Q3&lt;2.5,R3&lt;2.5),1.5,IF(AND(Q3&lt;2.5,R3&lt;3.5),2,IF(AND(Q3&lt;2.5,R3&lt;4.5),2.5,IF(AND(Q3&lt;3,R3&lt;1.5),1.5,IF(AND(Q3&lt;3,R3&lt;2.5),2,IF(AND(Q3&lt;3,R3&lt;3.5),2.5,IF(AND(Q3&lt;3,R3&lt;4.5),3,IF(AND(Q3&lt;3.5,R3&lt;1.5),2,IF(AND(Q3&lt;3.5,R3&lt;2.5),2.5,IF(AND(Q3&lt;3.5,R3&lt;3.5),3,IF(AND(Q3&lt;3.5,R3&lt;4.5),3.5,IF(AND(Q3&lt;4,R3&lt;1.5),2.5,IF(AND(Q3&lt;4,R3&lt;2.5),3,IF(AND(Q3&lt;4,R3&lt;3.5),3.5,IF(AND(Q3&lt;4,R3&lt;4.5),4))))))))))))))))))))))))))</f>
        <v>1</v>
      </c>
      <c r="T3" t="s">
        <v>243</v>
      </c>
      <c r="U3" t="s">
        <v>242</v>
      </c>
    </row>
    <row r="4" spans="1:21" x14ac:dyDescent="0.25">
      <c r="A4" t="str">
        <f t="shared" si="0"/>
        <v>BulgariaCoastal Flood</v>
      </c>
      <c r="B4" t="s">
        <v>9</v>
      </c>
      <c r="C4" t="s">
        <v>10</v>
      </c>
      <c r="D4" t="s">
        <v>6</v>
      </c>
      <c r="E4">
        <v>0</v>
      </c>
      <c r="F4">
        <v>0</v>
      </c>
      <c r="G4">
        <v>0</v>
      </c>
      <c r="H4">
        <v>0</v>
      </c>
      <c r="I4" s="26">
        <f t="shared" si="1"/>
        <v>0</v>
      </c>
      <c r="J4" s="26">
        <f t="shared" si="2"/>
        <v>0</v>
      </c>
      <c r="K4" s="27">
        <f t="shared" ref="K4:K33" si="6">IF(J4=0,100-ROUND(I4,4), 100-ROUND((I4+J4)/2,4))</f>
        <v>100</v>
      </c>
      <c r="L4" s="43">
        <f t="shared" si="3"/>
        <v>-9</v>
      </c>
      <c r="M4">
        <f>ROUND((E4)/(VLOOKUP(B4,GDP!A$9:I$41,5,FALSE)*42)*1000,4)</f>
        <v>0</v>
      </c>
      <c r="N4" s="43">
        <f>ROUND((G4)/(VLOOKUP(B4,GDP!A$9:I$41,9,FALSE)*42)*1000,4)</f>
        <v>0</v>
      </c>
      <c r="O4">
        <f t="shared" si="4"/>
        <v>0</v>
      </c>
      <c r="P4" s="57">
        <v>-9</v>
      </c>
      <c r="Q4">
        <f>VLOOKUP(A4,Risk!A$1:D$156,4,FALSE)</f>
        <v>1</v>
      </c>
      <c r="R4" s="43">
        <f>VLOOKUP(A4,'Insurance penetration'!A$1:M$157,13,FALSE)</f>
        <v>4</v>
      </c>
      <c r="S4" s="43">
        <f t="shared" si="5"/>
        <v>1.5</v>
      </c>
      <c r="T4" t="s">
        <v>244</v>
      </c>
      <c r="U4" t="s">
        <v>238</v>
      </c>
    </row>
    <row r="5" spans="1:21" x14ac:dyDescent="0.25">
      <c r="A5" t="str">
        <f t="shared" si="0"/>
        <v>CroatiaCoastal Flood</v>
      </c>
      <c r="B5" t="s">
        <v>11</v>
      </c>
      <c r="C5" t="s">
        <v>12</v>
      </c>
      <c r="D5" t="s">
        <v>6</v>
      </c>
      <c r="E5">
        <v>0</v>
      </c>
      <c r="F5">
        <v>0</v>
      </c>
      <c r="G5">
        <v>0</v>
      </c>
      <c r="H5">
        <v>0</v>
      </c>
      <c r="I5" s="26">
        <f t="shared" si="1"/>
        <v>0</v>
      </c>
      <c r="J5" s="26">
        <f t="shared" si="2"/>
        <v>0</v>
      </c>
      <c r="K5" s="27">
        <f t="shared" si="6"/>
        <v>100</v>
      </c>
      <c r="L5" s="43">
        <f t="shared" si="3"/>
        <v>-9</v>
      </c>
      <c r="M5">
        <f>ROUND((E5)/(VLOOKUP(B5,GDP!A$9:I$41,5,FALSE)*42)*1000,4)</f>
        <v>0</v>
      </c>
      <c r="N5" s="43">
        <f>ROUND((G5)/(VLOOKUP(B5,GDP!A$9:I$41,9,FALSE)*42)*1000,4)</f>
        <v>0</v>
      </c>
      <c r="O5">
        <f t="shared" si="4"/>
        <v>0</v>
      </c>
      <c r="P5" s="57">
        <v>-9</v>
      </c>
      <c r="Q5">
        <f>VLOOKUP(A5,Risk!A$1:D$156,4,FALSE)</f>
        <v>1</v>
      </c>
      <c r="R5" s="43">
        <f>VLOOKUP(A5,'Insurance penetration'!A$1:M$157,13,FALSE)</f>
        <v>4</v>
      </c>
      <c r="S5" s="43">
        <f t="shared" si="5"/>
        <v>1.5</v>
      </c>
      <c r="T5" t="s">
        <v>245</v>
      </c>
      <c r="U5" t="s">
        <v>289</v>
      </c>
    </row>
    <row r="6" spans="1:21" x14ac:dyDescent="0.25">
      <c r="A6" t="str">
        <f t="shared" si="0"/>
        <v>CyprusCoastal Flood</v>
      </c>
      <c r="B6" t="s">
        <v>13</v>
      </c>
      <c r="C6" t="s">
        <v>14</v>
      </c>
      <c r="D6" t="s">
        <v>6</v>
      </c>
      <c r="E6" s="43">
        <v>0</v>
      </c>
      <c r="F6" s="43">
        <v>0</v>
      </c>
      <c r="G6">
        <v>0</v>
      </c>
      <c r="H6">
        <v>0</v>
      </c>
      <c r="I6" s="26">
        <f t="shared" si="1"/>
        <v>0</v>
      </c>
      <c r="J6" s="26">
        <f t="shared" si="2"/>
        <v>0</v>
      </c>
      <c r="K6" s="27">
        <f t="shared" si="6"/>
        <v>100</v>
      </c>
      <c r="L6" s="43">
        <f t="shared" si="3"/>
        <v>-9</v>
      </c>
      <c r="M6">
        <f>ROUND((E6)/(VLOOKUP(B6,GDP!A$9:I$41,5,FALSE)*42)*1000,4)</f>
        <v>0</v>
      </c>
      <c r="N6" s="43">
        <f>ROUND((G6)/(VLOOKUP(B6,GDP!A$9:I$41,9,FALSE)*42)*1000,4)</f>
        <v>0</v>
      </c>
      <c r="O6">
        <f t="shared" si="4"/>
        <v>0</v>
      </c>
      <c r="P6" s="57">
        <v>-9</v>
      </c>
      <c r="Q6">
        <f>VLOOKUP(A6,Risk!A$1:D$156,4,FALSE)</f>
        <v>1.3</v>
      </c>
      <c r="R6" s="43">
        <f>VLOOKUP(A6,'Insurance penetration'!A$1:M$157,13,FALSE)</f>
        <v>3</v>
      </c>
      <c r="S6" s="43">
        <f t="shared" si="5"/>
        <v>1</v>
      </c>
      <c r="T6" t="s">
        <v>239</v>
      </c>
      <c r="U6" t="s">
        <v>246</v>
      </c>
    </row>
    <row r="7" spans="1:21" x14ac:dyDescent="0.25">
      <c r="A7" t="str">
        <f t="shared" si="0"/>
        <v>Czech RepublicCoastal Flood</v>
      </c>
      <c r="B7" t="s">
        <v>15</v>
      </c>
      <c r="C7" t="s">
        <v>16</v>
      </c>
      <c r="D7" t="s">
        <v>6</v>
      </c>
      <c r="E7" s="43">
        <v>0</v>
      </c>
      <c r="F7" s="43">
        <v>0</v>
      </c>
      <c r="G7">
        <v>0</v>
      </c>
      <c r="H7">
        <v>0</v>
      </c>
      <c r="I7" s="26">
        <f t="shared" si="1"/>
        <v>0</v>
      </c>
      <c r="J7" s="26">
        <f t="shared" si="2"/>
        <v>0</v>
      </c>
      <c r="K7" s="27">
        <f t="shared" si="6"/>
        <v>100</v>
      </c>
      <c r="L7" s="43">
        <f t="shared" si="3"/>
        <v>-9</v>
      </c>
      <c r="M7">
        <f>ROUND((E7)/(VLOOKUP(B7,GDP!A$9:I$41,5,FALSE)*42)*1000,4)</f>
        <v>0</v>
      </c>
      <c r="N7" s="43">
        <f>ROUND((G7)/(VLOOKUP(B7,GDP!A$9:I$41,9,FALSE)*42)*1000,4)</f>
        <v>0</v>
      </c>
      <c r="O7">
        <f t="shared" si="4"/>
        <v>0</v>
      </c>
      <c r="P7" s="57">
        <v>-9</v>
      </c>
      <c r="Q7">
        <f>VLOOKUP(A7,Risk!A$1:D$156,4,FALSE)</f>
        <v>0</v>
      </c>
      <c r="R7" s="43">
        <f>VLOOKUP(A7,'Insurance penetration'!A$1:M$157,13,FALSE)</f>
        <v>0</v>
      </c>
      <c r="S7" s="43">
        <f t="shared" si="5"/>
        <v>0</v>
      </c>
      <c r="T7" t="s">
        <v>248</v>
      </c>
      <c r="U7" t="s">
        <v>247</v>
      </c>
    </row>
    <row r="8" spans="1:21" x14ac:dyDescent="0.25">
      <c r="A8" t="str">
        <f t="shared" si="0"/>
        <v>DenmarkCoastal Flood</v>
      </c>
      <c r="B8" t="s">
        <v>17</v>
      </c>
      <c r="C8" t="s">
        <v>18</v>
      </c>
      <c r="D8" t="s">
        <v>6</v>
      </c>
      <c r="E8" s="43">
        <v>793</v>
      </c>
      <c r="F8" s="43">
        <v>595</v>
      </c>
      <c r="G8">
        <v>0</v>
      </c>
      <c r="H8">
        <v>0</v>
      </c>
      <c r="I8" s="26">
        <f t="shared" si="1"/>
        <v>75</v>
      </c>
      <c r="J8" s="26">
        <f t="shared" si="2"/>
        <v>0</v>
      </c>
      <c r="K8" s="27">
        <f t="shared" si="6"/>
        <v>25</v>
      </c>
      <c r="L8" s="43">
        <f t="shared" si="3"/>
        <v>1</v>
      </c>
      <c r="M8">
        <f>ROUND((E8)/(VLOOKUP(B8,GDP!A$9:I$41,5,FALSE)*42)*1000,4)</f>
        <v>5.6399999999999999E-2</v>
      </c>
      <c r="N8" s="43">
        <f>ROUND((G8)/(VLOOKUP(B8,GDP!A$9:I$41,9,FALSE)*42)*1000,4)</f>
        <v>0</v>
      </c>
      <c r="O8">
        <f t="shared" si="4"/>
        <v>5.6399999999999999E-2</v>
      </c>
      <c r="P8" s="57">
        <f>LOG(O8)</f>
        <v>-1.2487208960166578</v>
      </c>
      <c r="Q8">
        <f>VLOOKUP(A8,Risk!A$1:D$156,4,FALSE)</f>
        <v>2</v>
      </c>
      <c r="R8" s="43">
        <f>VLOOKUP(A8,'Insurance penetration'!A$1:M$157,13,FALSE)</f>
        <v>1</v>
      </c>
      <c r="S8" s="43">
        <f t="shared" si="5"/>
        <v>1</v>
      </c>
      <c r="T8" t="s">
        <v>210</v>
      </c>
      <c r="U8" s="43" t="s">
        <v>249</v>
      </c>
    </row>
    <row r="9" spans="1:21" x14ac:dyDescent="0.25">
      <c r="A9" t="str">
        <f t="shared" si="0"/>
        <v>EstoniaCoastal Flood</v>
      </c>
      <c r="B9" t="s">
        <v>19</v>
      </c>
      <c r="C9" t="s">
        <v>20</v>
      </c>
      <c r="D9" t="s">
        <v>6</v>
      </c>
      <c r="E9" s="43">
        <v>0</v>
      </c>
      <c r="F9" s="43">
        <v>0</v>
      </c>
      <c r="G9">
        <v>0</v>
      </c>
      <c r="H9">
        <v>0</v>
      </c>
      <c r="I9" s="26">
        <f t="shared" si="1"/>
        <v>0</v>
      </c>
      <c r="J9" s="26">
        <f t="shared" si="2"/>
        <v>0</v>
      </c>
      <c r="K9" s="27">
        <f t="shared" si="6"/>
        <v>100</v>
      </c>
      <c r="L9" s="43">
        <f t="shared" si="3"/>
        <v>-9</v>
      </c>
      <c r="M9">
        <f>ROUND((E9)/(VLOOKUP(B9,GDP!A$9:I$41,5,FALSE)*42)*1000,4)</f>
        <v>0</v>
      </c>
      <c r="N9" s="43">
        <f>ROUND((G9)/(VLOOKUP(B9,GDP!A$9:I$41,9,FALSE)*42)*1000,4)</f>
        <v>0</v>
      </c>
      <c r="O9">
        <f t="shared" si="4"/>
        <v>0</v>
      </c>
      <c r="P9" s="57">
        <v>-9</v>
      </c>
      <c r="Q9">
        <f>VLOOKUP(A9,Risk!A$1:D$156,4,FALSE)</f>
        <v>1</v>
      </c>
      <c r="R9" s="43">
        <f>VLOOKUP(A9,'Insurance penetration'!A$1:M$157,13,FALSE)</f>
        <v>3</v>
      </c>
      <c r="S9" s="43">
        <f t="shared" si="5"/>
        <v>1</v>
      </c>
      <c r="T9" t="s">
        <v>251</v>
      </c>
      <c r="U9" t="s">
        <v>250</v>
      </c>
    </row>
    <row r="10" spans="1:21" x14ac:dyDescent="0.25">
      <c r="A10" t="str">
        <f t="shared" si="0"/>
        <v>FinlandCoastal Flood</v>
      </c>
      <c r="B10" t="s">
        <v>21</v>
      </c>
      <c r="C10" t="s">
        <v>22</v>
      </c>
      <c r="D10" t="s">
        <v>6</v>
      </c>
      <c r="E10" s="43">
        <v>160</v>
      </c>
      <c r="F10" s="43">
        <v>80</v>
      </c>
      <c r="G10">
        <v>0</v>
      </c>
      <c r="H10">
        <v>0</v>
      </c>
      <c r="I10" s="26">
        <f t="shared" si="1"/>
        <v>50</v>
      </c>
      <c r="J10" s="26">
        <f t="shared" si="2"/>
        <v>0</v>
      </c>
      <c r="K10" s="27">
        <f t="shared" si="6"/>
        <v>50</v>
      </c>
      <c r="L10" s="43">
        <f t="shared" si="3"/>
        <v>1</v>
      </c>
      <c r="M10">
        <f>ROUND((E10)/(VLOOKUP(B10,GDP!A$9:I$41,5,FALSE)*42)*1000,4)</f>
        <v>1.5100000000000001E-2</v>
      </c>
      <c r="N10" s="43">
        <f>ROUND((G10)/(VLOOKUP(B10,GDP!A$9:I$41,9,FALSE)*42)*1000,4)</f>
        <v>0</v>
      </c>
      <c r="O10">
        <f t="shared" si="4"/>
        <v>1.5100000000000001E-2</v>
      </c>
      <c r="P10" s="57">
        <f>LOG(O10)</f>
        <v>-1.8210230527068305</v>
      </c>
      <c r="Q10">
        <f>VLOOKUP(A10,Risk!A$1:D$156,4,FALSE)</f>
        <v>1</v>
      </c>
      <c r="R10" s="43">
        <f>VLOOKUP(A10,'Insurance penetration'!A$1:M$157,13,FALSE)</f>
        <v>3</v>
      </c>
      <c r="S10" s="43">
        <f t="shared" si="5"/>
        <v>1</v>
      </c>
      <c r="T10" t="s">
        <v>253</v>
      </c>
      <c r="U10" t="s">
        <v>252</v>
      </c>
    </row>
    <row r="11" spans="1:21" x14ac:dyDescent="0.25">
      <c r="A11" t="str">
        <f t="shared" si="0"/>
        <v>FranceCoastal Flood</v>
      </c>
      <c r="B11" t="s">
        <v>23</v>
      </c>
      <c r="C11" t="s">
        <v>24</v>
      </c>
      <c r="D11" t="s">
        <v>6</v>
      </c>
      <c r="E11" s="43">
        <v>238</v>
      </c>
      <c r="F11" s="43">
        <v>204</v>
      </c>
      <c r="G11">
        <v>0</v>
      </c>
      <c r="H11">
        <v>0</v>
      </c>
      <c r="I11" s="26">
        <f t="shared" si="1"/>
        <v>86</v>
      </c>
      <c r="J11" s="26">
        <f t="shared" si="2"/>
        <v>0</v>
      </c>
      <c r="K11" s="27">
        <f t="shared" si="6"/>
        <v>14</v>
      </c>
      <c r="L11" s="43">
        <f t="shared" si="3"/>
        <v>1</v>
      </c>
      <c r="M11">
        <f>ROUND((E11)/(VLOOKUP(B11,GDP!A$9:I$41,5,FALSE)*42)*1000,4)</f>
        <v>2.3E-3</v>
      </c>
      <c r="N11" s="43">
        <f>ROUND((G11)/(VLOOKUP(B11,GDP!A$9:I$41,9,FALSE)*42)*1000,4)</f>
        <v>0</v>
      </c>
      <c r="O11">
        <f t="shared" si="4"/>
        <v>2.3E-3</v>
      </c>
      <c r="P11" s="57">
        <f>LOG(O11)</f>
        <v>-2.6382721639824069</v>
      </c>
      <c r="Q11">
        <f>VLOOKUP(A11,Risk!A$1:D$156,4,FALSE)</f>
        <v>2</v>
      </c>
      <c r="R11" s="43">
        <f>VLOOKUP(A11,'Insurance penetration'!A$1:M$157,13,FALSE)</f>
        <v>2</v>
      </c>
      <c r="S11" s="43">
        <f t="shared" si="5"/>
        <v>1.5</v>
      </c>
      <c r="T11" t="s">
        <v>255</v>
      </c>
      <c r="U11" t="s">
        <v>254</v>
      </c>
    </row>
    <row r="12" spans="1:21" x14ac:dyDescent="0.25">
      <c r="A12" t="str">
        <f t="shared" si="0"/>
        <v>GermanyCoastal Flood</v>
      </c>
      <c r="B12" t="s">
        <v>25</v>
      </c>
      <c r="C12" t="s">
        <v>26</v>
      </c>
      <c r="D12" t="s">
        <v>6</v>
      </c>
      <c r="E12" s="43">
        <v>0</v>
      </c>
      <c r="F12" s="43">
        <v>0</v>
      </c>
      <c r="G12">
        <v>0</v>
      </c>
      <c r="H12">
        <v>0</v>
      </c>
      <c r="I12" s="26">
        <f t="shared" si="1"/>
        <v>0</v>
      </c>
      <c r="J12" s="26">
        <f t="shared" si="2"/>
        <v>0</v>
      </c>
      <c r="K12" s="27">
        <f t="shared" si="6"/>
        <v>100</v>
      </c>
      <c r="L12" s="43">
        <f t="shared" si="3"/>
        <v>-9</v>
      </c>
      <c r="M12">
        <f>ROUND((E12)/(VLOOKUP(B12,GDP!A$9:I$41,5,FALSE)*42)*1000,4)</f>
        <v>0</v>
      </c>
      <c r="N12" s="43">
        <f>ROUND((G12)/(VLOOKUP(B12,GDP!A$9:I$41,9,FALSE)*42)*1000,4)</f>
        <v>0</v>
      </c>
      <c r="O12">
        <f t="shared" si="4"/>
        <v>0</v>
      </c>
      <c r="P12" s="57">
        <v>-9</v>
      </c>
      <c r="Q12">
        <f>VLOOKUP(A12,Risk!A$1:D$156,4,FALSE)</f>
        <v>2</v>
      </c>
      <c r="R12" s="43">
        <f>VLOOKUP(A12,'Insurance penetration'!A$1:M$157,13,FALSE)</f>
        <v>4</v>
      </c>
      <c r="S12" s="43">
        <f t="shared" si="5"/>
        <v>2.5</v>
      </c>
      <c r="T12" s="43" t="s">
        <v>207</v>
      </c>
      <c r="U12" t="s">
        <v>307</v>
      </c>
    </row>
    <row r="13" spans="1:21" x14ac:dyDescent="0.25">
      <c r="A13" t="str">
        <f t="shared" si="0"/>
        <v>GreeceCoastal Flood</v>
      </c>
      <c r="B13" t="s">
        <v>27</v>
      </c>
      <c r="C13" t="s">
        <v>28</v>
      </c>
      <c r="D13" t="s">
        <v>6</v>
      </c>
      <c r="E13" s="43">
        <v>0</v>
      </c>
      <c r="F13" s="43">
        <v>0</v>
      </c>
      <c r="G13">
        <v>0</v>
      </c>
      <c r="H13">
        <v>0</v>
      </c>
      <c r="I13" s="26">
        <f t="shared" si="1"/>
        <v>0</v>
      </c>
      <c r="J13" s="26">
        <f t="shared" si="2"/>
        <v>0</v>
      </c>
      <c r="K13" s="27">
        <f t="shared" si="6"/>
        <v>100</v>
      </c>
      <c r="L13" s="43">
        <f t="shared" si="3"/>
        <v>-9</v>
      </c>
      <c r="M13">
        <f>ROUND((E13)/(VLOOKUP(B13,GDP!A$9:I$41,5,FALSE)*42)*1000,4)</f>
        <v>0</v>
      </c>
      <c r="N13" s="43">
        <f>ROUND((G13)/(VLOOKUP(B13,GDP!A$9:I$41,9,FALSE)*42)*1000,4)</f>
        <v>0</v>
      </c>
      <c r="O13">
        <f t="shared" si="4"/>
        <v>0</v>
      </c>
      <c r="P13" s="57">
        <v>-9</v>
      </c>
      <c r="Q13">
        <f>VLOOKUP(A13,Risk!A$1:D$156,4,FALSE)</f>
        <v>1</v>
      </c>
      <c r="R13" s="43">
        <f>VLOOKUP(A13,'Insurance penetration'!A$1:M$157,13,FALSE)</f>
        <v>4</v>
      </c>
      <c r="S13" s="43">
        <f t="shared" si="5"/>
        <v>1.5</v>
      </c>
      <c r="T13" s="43" t="s">
        <v>257</v>
      </c>
      <c r="U13" t="s">
        <v>256</v>
      </c>
    </row>
    <row r="14" spans="1:21" x14ac:dyDescent="0.25">
      <c r="A14" t="str">
        <f t="shared" si="0"/>
        <v>HungaryCoastal Flood</v>
      </c>
      <c r="B14" t="s">
        <v>29</v>
      </c>
      <c r="C14" t="s">
        <v>30</v>
      </c>
      <c r="D14" t="s">
        <v>6</v>
      </c>
      <c r="E14" s="43">
        <v>0</v>
      </c>
      <c r="F14" s="43">
        <v>0</v>
      </c>
      <c r="G14">
        <v>0</v>
      </c>
      <c r="H14">
        <v>0</v>
      </c>
      <c r="I14" s="26">
        <f t="shared" si="1"/>
        <v>0</v>
      </c>
      <c r="J14" s="26">
        <f t="shared" si="2"/>
        <v>0</v>
      </c>
      <c r="K14" s="27">
        <f t="shared" si="6"/>
        <v>100</v>
      </c>
      <c r="L14" s="43">
        <f t="shared" si="3"/>
        <v>-9</v>
      </c>
      <c r="M14">
        <f>ROUND((E14)/(VLOOKUP(B14,GDP!A$9:I$41,5,FALSE)*42)*1000,4)</f>
        <v>0</v>
      </c>
      <c r="N14" s="43">
        <f>ROUND((G14)/(VLOOKUP(B14,GDP!A$9:I$41,9,FALSE)*42)*1000,4)</f>
        <v>0</v>
      </c>
      <c r="O14">
        <f t="shared" si="4"/>
        <v>0</v>
      </c>
      <c r="P14" s="57">
        <v>-9</v>
      </c>
      <c r="Q14">
        <f>VLOOKUP(A14,Risk!A$1:D$156,4,FALSE)</f>
        <v>0</v>
      </c>
      <c r="R14" s="43">
        <f>VLOOKUP(A14,'Insurance penetration'!A$1:M$157,13,FALSE)</f>
        <v>0</v>
      </c>
      <c r="S14" s="43">
        <f t="shared" si="5"/>
        <v>0</v>
      </c>
      <c r="T14" t="s">
        <v>259</v>
      </c>
      <c r="U14" t="s">
        <v>258</v>
      </c>
    </row>
    <row r="15" spans="1:21" x14ac:dyDescent="0.25">
      <c r="A15" t="str">
        <f t="shared" si="0"/>
        <v>IcelandCoastal Flood</v>
      </c>
      <c r="B15" t="s">
        <v>31</v>
      </c>
      <c r="C15" t="s">
        <v>32</v>
      </c>
      <c r="D15" t="s">
        <v>6</v>
      </c>
      <c r="E15" s="43">
        <v>0</v>
      </c>
      <c r="F15" s="43">
        <v>0</v>
      </c>
      <c r="G15">
        <v>0</v>
      </c>
      <c r="H15">
        <v>0</v>
      </c>
      <c r="I15" s="26">
        <f t="shared" si="1"/>
        <v>0</v>
      </c>
      <c r="J15" s="26">
        <f t="shared" si="2"/>
        <v>0</v>
      </c>
      <c r="K15" s="27">
        <f t="shared" si="6"/>
        <v>100</v>
      </c>
      <c r="L15" s="43">
        <f t="shared" si="3"/>
        <v>-9</v>
      </c>
      <c r="M15">
        <f>ROUND((E15)/(VLOOKUP(B15,GDP!A$9:I$41,5,FALSE)*42)*1000,4)</f>
        <v>0</v>
      </c>
      <c r="N15" s="43">
        <f>ROUND((G15)/(VLOOKUP(B15,GDP!A$9:I$41,9,FALSE)*42)*1000,4)</f>
        <v>0</v>
      </c>
      <c r="O15">
        <f t="shared" si="4"/>
        <v>0</v>
      </c>
      <c r="P15" s="57">
        <v>-9</v>
      </c>
      <c r="Q15">
        <f>VLOOKUP(A15,Risk!A$1:D$156,4,FALSE)</f>
        <v>1.3</v>
      </c>
      <c r="R15" s="43">
        <f>VLOOKUP(A15,'Insurance penetration'!A$1:M$157,13,FALSE)</f>
        <v>1</v>
      </c>
      <c r="S15" s="43">
        <f t="shared" si="5"/>
        <v>1</v>
      </c>
      <c r="T15" s="43" t="s">
        <v>204</v>
      </c>
      <c r="U15" t="s">
        <v>292</v>
      </c>
    </row>
    <row r="16" spans="1:21" x14ac:dyDescent="0.25">
      <c r="A16" t="str">
        <f t="shared" si="0"/>
        <v>IrelandCoastal Flood</v>
      </c>
      <c r="B16" t="s">
        <v>33</v>
      </c>
      <c r="C16" t="s">
        <v>34</v>
      </c>
      <c r="D16" t="s">
        <v>6</v>
      </c>
      <c r="E16">
        <v>79</v>
      </c>
      <c r="F16">
        <v>0</v>
      </c>
      <c r="G16">
        <v>0</v>
      </c>
      <c r="H16">
        <v>0</v>
      </c>
      <c r="I16" s="26">
        <f t="shared" si="1"/>
        <v>0</v>
      </c>
      <c r="J16" s="26">
        <f t="shared" si="2"/>
        <v>0</v>
      </c>
      <c r="K16" s="27">
        <f t="shared" si="6"/>
        <v>100</v>
      </c>
      <c r="L16" s="43">
        <f t="shared" si="3"/>
        <v>1</v>
      </c>
      <c r="M16">
        <f>ROUND((E16)/(VLOOKUP(B16,GDP!A$9:I$41,5,FALSE)*42)*1000,4)</f>
        <v>4.4999999999999997E-3</v>
      </c>
      <c r="N16" s="43">
        <f>ROUND((G16)/(VLOOKUP(B16,GDP!A$9:I$41,9,FALSE)*42)*1000,4)</f>
        <v>0</v>
      </c>
      <c r="O16">
        <f t="shared" si="4"/>
        <v>4.4999999999999997E-3</v>
      </c>
      <c r="P16" s="57">
        <f>LOG(O16)</f>
        <v>-2.3467874862246565</v>
      </c>
      <c r="Q16">
        <f>VLOOKUP(A16,Risk!A$1:D$156,4,FALSE)</f>
        <v>2</v>
      </c>
      <c r="R16" s="43">
        <f>VLOOKUP(A16,'Insurance penetration'!A$1:M$157,13,FALSE)</f>
        <v>3</v>
      </c>
      <c r="S16" s="43">
        <f t="shared" si="5"/>
        <v>2</v>
      </c>
      <c r="T16" t="s">
        <v>261</v>
      </c>
      <c r="U16" t="s">
        <v>260</v>
      </c>
    </row>
    <row r="17" spans="1:21" x14ac:dyDescent="0.25">
      <c r="A17" t="str">
        <f t="shared" si="0"/>
        <v>ItalyCoastal Flood</v>
      </c>
      <c r="B17" t="s">
        <v>35</v>
      </c>
      <c r="C17" t="s">
        <v>36</v>
      </c>
      <c r="D17" t="s">
        <v>6</v>
      </c>
      <c r="E17" s="43">
        <v>44</v>
      </c>
      <c r="F17" s="43">
        <v>0</v>
      </c>
      <c r="G17">
        <v>0</v>
      </c>
      <c r="H17">
        <v>0</v>
      </c>
      <c r="I17" s="26">
        <f t="shared" si="1"/>
        <v>0</v>
      </c>
      <c r="J17" s="26">
        <f t="shared" si="2"/>
        <v>0</v>
      </c>
      <c r="K17" s="27">
        <f t="shared" si="6"/>
        <v>100</v>
      </c>
      <c r="L17" s="43">
        <f t="shared" si="3"/>
        <v>1</v>
      </c>
      <c r="M17">
        <f>ROUND((E17)/(VLOOKUP(B17,GDP!A$9:I$41,5,FALSE)*42)*1000,4)</f>
        <v>5.9999999999999995E-4</v>
      </c>
      <c r="N17" s="43">
        <f>ROUND((G17)/(VLOOKUP(B17,GDP!A$9:I$41,9,FALSE)*42)*1000,4)</f>
        <v>0</v>
      </c>
      <c r="O17">
        <f t="shared" si="4"/>
        <v>5.9999999999999995E-4</v>
      </c>
      <c r="P17" s="57">
        <f>LOG(O17)</f>
        <v>-3.2218487496163566</v>
      </c>
      <c r="Q17">
        <f>VLOOKUP(A17,Risk!A$1:D$156,4,FALSE)</f>
        <v>1.5</v>
      </c>
      <c r="R17" s="43">
        <f>VLOOKUP(A17,'Insurance penetration'!A$1:M$157,13,FALSE)</f>
        <v>4</v>
      </c>
      <c r="S17" s="43">
        <f t="shared" si="5"/>
        <v>2</v>
      </c>
      <c r="T17" t="s">
        <v>220</v>
      </c>
      <c r="U17" t="s">
        <v>262</v>
      </c>
    </row>
    <row r="18" spans="1:21" x14ac:dyDescent="0.25">
      <c r="A18" t="str">
        <f t="shared" si="0"/>
        <v>LatviaCoastal Flood</v>
      </c>
      <c r="B18" t="s">
        <v>37</v>
      </c>
      <c r="C18" t="s">
        <v>38</v>
      </c>
      <c r="D18" t="s">
        <v>6</v>
      </c>
      <c r="E18" s="43">
        <v>0</v>
      </c>
      <c r="F18" s="43">
        <v>0</v>
      </c>
      <c r="G18">
        <v>0</v>
      </c>
      <c r="H18">
        <v>0</v>
      </c>
      <c r="I18" s="26">
        <f t="shared" si="1"/>
        <v>0</v>
      </c>
      <c r="J18" s="26">
        <f t="shared" si="2"/>
        <v>0</v>
      </c>
      <c r="K18" s="27">
        <f t="shared" si="6"/>
        <v>100</v>
      </c>
      <c r="L18" s="43">
        <f t="shared" si="3"/>
        <v>-9</v>
      </c>
      <c r="M18">
        <f>ROUND((E18)/(VLOOKUP(B18,GDP!A$9:I$41,5,FALSE)*42)*1000,4)</f>
        <v>0</v>
      </c>
      <c r="N18" s="43">
        <f>ROUND((G18)/(VLOOKUP(B18,GDP!A$9:I$41,9,FALSE)*42)*1000,4)</f>
        <v>0</v>
      </c>
      <c r="O18">
        <f t="shared" si="4"/>
        <v>0</v>
      </c>
      <c r="P18" s="57">
        <v>-9</v>
      </c>
      <c r="Q18">
        <f>VLOOKUP(A18,Risk!A$1:D$156,4,FALSE)</f>
        <v>1</v>
      </c>
      <c r="R18" s="43">
        <f>VLOOKUP(A18,'Insurance penetration'!A$1:M$157,13,FALSE)</f>
        <v>4</v>
      </c>
      <c r="S18" s="43">
        <f t="shared" si="5"/>
        <v>1.5</v>
      </c>
      <c r="T18" t="s">
        <v>264</v>
      </c>
      <c r="U18" t="s">
        <v>263</v>
      </c>
    </row>
    <row r="19" spans="1:21" x14ac:dyDescent="0.25">
      <c r="A19" t="str">
        <f t="shared" si="0"/>
        <v>LiechtensteinCoastal Flood</v>
      </c>
      <c r="B19" t="s">
        <v>39</v>
      </c>
      <c r="C19" t="s">
        <v>40</v>
      </c>
      <c r="D19" t="s">
        <v>6</v>
      </c>
      <c r="E19" s="43">
        <v>0</v>
      </c>
      <c r="F19" s="43">
        <v>0</v>
      </c>
      <c r="G19">
        <v>0</v>
      </c>
      <c r="H19">
        <v>0</v>
      </c>
      <c r="I19" s="26">
        <f t="shared" si="1"/>
        <v>0</v>
      </c>
      <c r="J19" s="26">
        <f t="shared" si="2"/>
        <v>0</v>
      </c>
      <c r="K19" s="27">
        <f t="shared" si="6"/>
        <v>100</v>
      </c>
      <c r="L19" s="43">
        <f t="shared" si="3"/>
        <v>-9</v>
      </c>
      <c r="M19">
        <f>ROUND((E19)/(VLOOKUP(B19,GDP!A$9:I$41,5,FALSE)*42)*1000,4)</f>
        <v>0</v>
      </c>
      <c r="N19" s="43">
        <f>ROUND((G19)/(VLOOKUP(B19,GDP!A$9:I$41,9,FALSE)*42)*1000,4)</f>
        <v>0</v>
      </c>
      <c r="O19">
        <f t="shared" si="4"/>
        <v>0</v>
      </c>
      <c r="P19" s="57">
        <v>-9</v>
      </c>
      <c r="Q19">
        <f>VLOOKUP(A19,Risk!A$1:D$156,4,FALSE)</f>
        <v>0</v>
      </c>
      <c r="R19" s="43">
        <f>VLOOKUP(A19,'Insurance penetration'!A$1:M$157,13,FALSE)</f>
        <v>0</v>
      </c>
      <c r="S19" s="43">
        <f t="shared" si="5"/>
        <v>0</v>
      </c>
      <c r="T19" t="s">
        <v>226</v>
      </c>
      <c r="U19" t="s">
        <v>265</v>
      </c>
    </row>
    <row r="20" spans="1:21" x14ac:dyDescent="0.25">
      <c r="A20" t="str">
        <f t="shared" si="0"/>
        <v>LithuaniaCoastal Flood</v>
      </c>
      <c r="B20" t="s">
        <v>41</v>
      </c>
      <c r="C20" t="s">
        <v>42</v>
      </c>
      <c r="D20" t="s">
        <v>6</v>
      </c>
      <c r="E20" s="43">
        <v>0</v>
      </c>
      <c r="F20" s="43">
        <v>0</v>
      </c>
      <c r="G20">
        <v>0</v>
      </c>
      <c r="H20">
        <v>0</v>
      </c>
      <c r="I20" s="26">
        <f t="shared" si="1"/>
        <v>0</v>
      </c>
      <c r="J20" s="26">
        <f t="shared" si="2"/>
        <v>0</v>
      </c>
      <c r="K20" s="27">
        <f t="shared" si="6"/>
        <v>100</v>
      </c>
      <c r="L20" s="43">
        <f t="shared" si="3"/>
        <v>-9</v>
      </c>
      <c r="M20">
        <f>ROUND((E20)/(VLOOKUP(B20,GDP!A$9:I$41,5,FALSE)*42)*1000,4)</f>
        <v>0</v>
      </c>
      <c r="N20" s="43">
        <f>ROUND((G20)/(VLOOKUP(B20,GDP!A$9:I$41,9,FALSE)*42)*1000,4)</f>
        <v>0</v>
      </c>
      <c r="O20">
        <f t="shared" si="4"/>
        <v>0</v>
      </c>
      <c r="P20" s="57">
        <v>-9</v>
      </c>
      <c r="Q20">
        <f>VLOOKUP(A20,Risk!A$1:D$156,4,FALSE)</f>
        <v>1</v>
      </c>
      <c r="R20" s="43">
        <f>VLOOKUP(A20,'Insurance penetration'!A$1:M$157,13,FALSE)</f>
        <v>3</v>
      </c>
      <c r="S20" s="43">
        <f t="shared" si="5"/>
        <v>1</v>
      </c>
      <c r="T20" t="s">
        <v>266</v>
      </c>
      <c r="U20" t="s">
        <v>267</v>
      </c>
    </row>
    <row r="21" spans="1:21" x14ac:dyDescent="0.25">
      <c r="A21" t="str">
        <f t="shared" si="0"/>
        <v>LuxembourgCoastal Flood</v>
      </c>
      <c r="B21" t="s">
        <v>43</v>
      </c>
      <c r="C21" t="s">
        <v>44</v>
      </c>
      <c r="D21" t="s">
        <v>6</v>
      </c>
      <c r="E21" s="43">
        <v>0</v>
      </c>
      <c r="F21" s="43">
        <v>0</v>
      </c>
      <c r="G21">
        <v>0</v>
      </c>
      <c r="H21">
        <v>0</v>
      </c>
      <c r="I21" s="26">
        <f t="shared" si="1"/>
        <v>0</v>
      </c>
      <c r="J21" s="26">
        <f t="shared" si="2"/>
        <v>0</v>
      </c>
      <c r="K21" s="27">
        <f t="shared" si="6"/>
        <v>100</v>
      </c>
      <c r="L21" s="43">
        <f t="shared" si="3"/>
        <v>-9</v>
      </c>
      <c r="M21">
        <f>ROUND((E21)/(VLOOKUP(B21,GDP!A$9:I$41,5,FALSE)*42)*1000,4)</f>
        <v>0</v>
      </c>
      <c r="N21" s="43">
        <f>ROUND((G21)/(VLOOKUP(B21,GDP!A$9:I$41,9,FALSE)*42)*1000,4)</f>
        <v>0</v>
      </c>
      <c r="O21">
        <f t="shared" si="4"/>
        <v>0</v>
      </c>
      <c r="P21" s="57">
        <v>-9</v>
      </c>
      <c r="Q21">
        <f>VLOOKUP(A21,Risk!A$1:D$156,4,FALSE)</f>
        <v>0</v>
      </c>
      <c r="R21" s="43">
        <f>VLOOKUP(A21,'Insurance penetration'!A$1:M$157,13,FALSE)</f>
        <v>0</v>
      </c>
      <c r="S21" s="43">
        <f t="shared" si="5"/>
        <v>0</v>
      </c>
      <c r="T21" t="s">
        <v>269</v>
      </c>
      <c r="U21" t="s">
        <v>268</v>
      </c>
    </row>
    <row r="22" spans="1:21" x14ac:dyDescent="0.25">
      <c r="A22" t="str">
        <f t="shared" si="0"/>
        <v>MaltaCoastal Flood</v>
      </c>
      <c r="B22" t="s">
        <v>45</v>
      </c>
      <c r="C22" t="s">
        <v>46</v>
      </c>
      <c r="D22" t="s">
        <v>6</v>
      </c>
      <c r="E22" s="43">
        <v>0</v>
      </c>
      <c r="F22" s="43">
        <v>0</v>
      </c>
      <c r="G22">
        <v>0</v>
      </c>
      <c r="H22">
        <v>0</v>
      </c>
      <c r="I22" s="26">
        <f t="shared" si="1"/>
        <v>0</v>
      </c>
      <c r="J22" s="26">
        <f t="shared" si="2"/>
        <v>0</v>
      </c>
      <c r="K22" s="27">
        <f t="shared" si="6"/>
        <v>100</v>
      </c>
      <c r="L22" s="43">
        <f t="shared" si="3"/>
        <v>-9</v>
      </c>
      <c r="M22">
        <f>ROUND((E22)/(VLOOKUP(B22,GDP!A$9:I$41,5,FALSE)*42)*1000,4)</f>
        <v>0</v>
      </c>
      <c r="N22" s="43">
        <f>ROUND((G22)/(VLOOKUP(B22,GDP!A$9:I$41,9,FALSE)*42)*1000,4)</f>
        <v>0</v>
      </c>
      <c r="O22">
        <f t="shared" si="4"/>
        <v>0</v>
      </c>
      <c r="P22" s="57">
        <v>-9</v>
      </c>
      <c r="Q22">
        <f>VLOOKUP(A22,Risk!A$1:D$156,4,FALSE)</f>
        <v>1</v>
      </c>
      <c r="R22" s="43">
        <f>VLOOKUP(A22,'Insurance penetration'!A$1:M$157,13,FALSE)</f>
        <v>4</v>
      </c>
      <c r="S22" s="43">
        <f t="shared" si="5"/>
        <v>1.5</v>
      </c>
      <c r="T22" t="s">
        <v>212</v>
      </c>
      <c r="U22" t="s">
        <v>270</v>
      </c>
    </row>
    <row r="23" spans="1:21" x14ac:dyDescent="0.25">
      <c r="A23" t="str">
        <f t="shared" si="0"/>
        <v>NetherlandsCoastal Flood</v>
      </c>
      <c r="B23" t="s">
        <v>47</v>
      </c>
      <c r="C23" t="s">
        <v>48</v>
      </c>
      <c r="D23" t="s">
        <v>6</v>
      </c>
      <c r="E23" s="43">
        <v>0</v>
      </c>
      <c r="F23" s="43">
        <v>0</v>
      </c>
      <c r="G23">
        <v>0</v>
      </c>
      <c r="H23">
        <v>0</v>
      </c>
      <c r="I23" s="26">
        <f t="shared" si="1"/>
        <v>0</v>
      </c>
      <c r="J23" s="26">
        <f t="shared" si="2"/>
        <v>0</v>
      </c>
      <c r="K23" s="27">
        <f t="shared" si="6"/>
        <v>100</v>
      </c>
      <c r="L23" s="43">
        <f t="shared" si="3"/>
        <v>-9</v>
      </c>
      <c r="M23">
        <f>ROUND((E23)/(VLOOKUP(B23,GDP!A$9:I$41,5,FALSE)*42)*1000,4)</f>
        <v>0</v>
      </c>
      <c r="N23" s="43">
        <f>ROUND((G23)/(VLOOKUP(B23,GDP!A$9:I$41,9,FALSE)*42)*1000,4)</f>
        <v>0</v>
      </c>
      <c r="O23">
        <f t="shared" si="4"/>
        <v>0</v>
      </c>
      <c r="P23" s="57">
        <v>-9</v>
      </c>
      <c r="Q23">
        <f>VLOOKUP(A23,Risk!A$1:D$156,4,FALSE)</f>
        <v>2.6</v>
      </c>
      <c r="R23" s="43">
        <f>VLOOKUP(A23,'Insurance penetration'!A$1:M$157,13,FALSE)</f>
        <v>4</v>
      </c>
      <c r="S23" s="43">
        <f t="shared" si="5"/>
        <v>3</v>
      </c>
      <c r="T23" t="s">
        <v>200</v>
      </c>
      <c r="U23" s="43" t="s">
        <v>271</v>
      </c>
    </row>
    <row r="24" spans="1:21" x14ac:dyDescent="0.25">
      <c r="A24" t="str">
        <f t="shared" si="0"/>
        <v>NorwayCoastal Flood</v>
      </c>
      <c r="B24" t="s">
        <v>49</v>
      </c>
      <c r="C24" t="s">
        <v>50</v>
      </c>
      <c r="D24" t="s">
        <v>6</v>
      </c>
      <c r="E24" s="43">
        <v>154</v>
      </c>
      <c r="F24" s="43">
        <v>154</v>
      </c>
      <c r="G24">
        <v>0</v>
      </c>
      <c r="H24">
        <v>0</v>
      </c>
      <c r="I24" s="26">
        <f t="shared" si="1"/>
        <v>100</v>
      </c>
      <c r="J24" s="26">
        <f t="shared" si="2"/>
        <v>0</v>
      </c>
      <c r="K24" s="27">
        <f t="shared" si="6"/>
        <v>0</v>
      </c>
      <c r="L24" s="43">
        <f t="shared" si="3"/>
        <v>1</v>
      </c>
      <c r="M24">
        <f>ROUND((E24)/(VLOOKUP(B24,GDP!A$9:I$41,5,FALSE)*42)*1000,4)</f>
        <v>8.9999999999999993E-3</v>
      </c>
      <c r="N24" s="43">
        <f>ROUND((G24)/(VLOOKUP(B24,GDP!A$9:I$41,9,FALSE)*42)*1000,4)</f>
        <v>0</v>
      </c>
      <c r="O24">
        <f t="shared" si="4"/>
        <v>8.9999999999999993E-3</v>
      </c>
      <c r="P24" s="57">
        <f>LOG(O24)</f>
        <v>-2.0457574905606752</v>
      </c>
      <c r="Q24">
        <f>VLOOKUP(A24,Risk!A$1:D$156,4,FALSE)</f>
        <v>1.7</v>
      </c>
      <c r="R24" s="43">
        <f>VLOOKUP(A24,'Insurance penetration'!A$1:M$157,13,FALSE)</f>
        <v>1</v>
      </c>
      <c r="S24" s="43">
        <f t="shared" si="5"/>
        <v>1</v>
      </c>
      <c r="T24" t="s">
        <v>223</v>
      </c>
      <c r="U24" t="s">
        <v>222</v>
      </c>
    </row>
    <row r="25" spans="1:21" x14ac:dyDescent="0.25">
      <c r="A25" t="str">
        <f t="shared" si="0"/>
        <v>PolandCoastal Flood</v>
      </c>
      <c r="B25" t="s">
        <v>51</v>
      </c>
      <c r="C25" t="s">
        <v>52</v>
      </c>
      <c r="D25" t="s">
        <v>6</v>
      </c>
      <c r="E25" s="43">
        <v>88</v>
      </c>
      <c r="F25" s="43">
        <v>0</v>
      </c>
      <c r="G25">
        <v>0</v>
      </c>
      <c r="H25">
        <v>0</v>
      </c>
      <c r="I25" s="26">
        <f t="shared" si="1"/>
        <v>0</v>
      </c>
      <c r="J25" s="26">
        <f t="shared" si="2"/>
        <v>0</v>
      </c>
      <c r="K25" s="27">
        <f t="shared" si="6"/>
        <v>100</v>
      </c>
      <c r="L25" s="43">
        <f t="shared" si="3"/>
        <v>1</v>
      </c>
      <c r="M25">
        <f>ROUND((E25)/(VLOOKUP(B25,GDP!A$9:I$41,5,FALSE)*42)*1000,4)</f>
        <v>3.7000000000000002E-3</v>
      </c>
      <c r="N25" s="43">
        <f>ROUND((G25)/(VLOOKUP(B25,GDP!A$9:I$41,9,FALSE)*42)*1000,4)</f>
        <v>0</v>
      </c>
      <c r="O25">
        <f t="shared" si="4"/>
        <v>3.7000000000000002E-3</v>
      </c>
      <c r="P25" s="57">
        <f>LOG(O25)</f>
        <v>-2.431798275933005</v>
      </c>
      <c r="Q25">
        <f>VLOOKUP(A25,Risk!A$1:D$156,4,FALSE)</f>
        <v>1.7</v>
      </c>
      <c r="R25" s="43">
        <f>VLOOKUP(A25,'Insurance penetration'!A$1:M$157,13,FALSE)</f>
        <v>4</v>
      </c>
      <c r="S25" s="43">
        <f t="shared" si="5"/>
        <v>2</v>
      </c>
      <c r="T25" t="s">
        <v>301</v>
      </c>
      <c r="U25" t="s">
        <v>290</v>
      </c>
    </row>
    <row r="26" spans="1:21" x14ac:dyDescent="0.25">
      <c r="A26" t="str">
        <f t="shared" si="0"/>
        <v>PortugalCoastal Flood</v>
      </c>
      <c r="B26" t="s">
        <v>53</v>
      </c>
      <c r="C26" t="s">
        <v>54</v>
      </c>
      <c r="D26" t="s">
        <v>6</v>
      </c>
      <c r="E26" s="43">
        <v>0</v>
      </c>
      <c r="F26" s="43">
        <v>0</v>
      </c>
      <c r="G26">
        <v>0</v>
      </c>
      <c r="H26">
        <v>0</v>
      </c>
      <c r="I26" s="26">
        <f t="shared" si="1"/>
        <v>0</v>
      </c>
      <c r="J26" s="26">
        <f t="shared" si="2"/>
        <v>0</v>
      </c>
      <c r="K26" s="27">
        <f t="shared" si="6"/>
        <v>100</v>
      </c>
      <c r="L26" s="43">
        <f t="shared" si="3"/>
        <v>-9</v>
      </c>
      <c r="M26">
        <f>ROUND((E26)/(VLOOKUP(B26,GDP!A$9:I$41,5,FALSE)*42)*1000,4)</f>
        <v>0</v>
      </c>
      <c r="N26" s="43">
        <f>ROUND((G26)/(VLOOKUP(B26,GDP!A$9:I$41,9,FALSE)*42)*1000,4)</f>
        <v>0</v>
      </c>
      <c r="O26">
        <f t="shared" si="4"/>
        <v>0</v>
      </c>
      <c r="P26" s="57">
        <v>-9</v>
      </c>
      <c r="Q26">
        <f>VLOOKUP(A26,Risk!A$1:D$156,4,FALSE)</f>
        <v>1.7</v>
      </c>
      <c r="R26" s="43">
        <f>VLOOKUP(A26,'Insurance penetration'!A$1:M$157,13,FALSE)</f>
        <v>4</v>
      </c>
      <c r="S26" s="43">
        <f t="shared" si="5"/>
        <v>2</v>
      </c>
      <c r="T26" s="36" t="s">
        <v>206</v>
      </c>
      <c r="U26" t="s">
        <v>273</v>
      </c>
    </row>
    <row r="27" spans="1:21" x14ac:dyDescent="0.25">
      <c r="A27" t="str">
        <f t="shared" si="0"/>
        <v>RomaniaCoastal Flood</v>
      </c>
      <c r="B27" t="s">
        <v>55</v>
      </c>
      <c r="C27" t="s">
        <v>56</v>
      </c>
      <c r="D27" t="s">
        <v>6</v>
      </c>
      <c r="E27" s="43">
        <v>0</v>
      </c>
      <c r="F27" s="43">
        <v>0</v>
      </c>
      <c r="G27">
        <v>0</v>
      </c>
      <c r="H27">
        <v>0</v>
      </c>
      <c r="I27" s="26">
        <f t="shared" si="1"/>
        <v>0</v>
      </c>
      <c r="J27" s="26">
        <f t="shared" si="2"/>
        <v>0</v>
      </c>
      <c r="K27" s="27">
        <f t="shared" si="6"/>
        <v>100</v>
      </c>
      <c r="L27" s="43">
        <f t="shared" si="3"/>
        <v>-9</v>
      </c>
      <c r="M27">
        <f>ROUND((E27)/(VLOOKUP(B27,GDP!A$9:I$41,5,FALSE)*42)*1000,4)</f>
        <v>0</v>
      </c>
      <c r="N27" s="43">
        <f>ROUND((G27)/(VLOOKUP(B27,GDP!A$9:I$41,9,FALSE)*42)*1000,4)</f>
        <v>0</v>
      </c>
      <c r="O27">
        <f t="shared" si="4"/>
        <v>0</v>
      </c>
      <c r="P27" s="57">
        <v>-9</v>
      </c>
      <c r="Q27">
        <f>VLOOKUP(A27,Risk!A$1:D$156,4,FALSE)</f>
        <v>1</v>
      </c>
      <c r="R27" s="43">
        <f>VLOOKUP(A27,'Insurance penetration'!A$1:M$157,13,FALSE)</f>
        <v>4</v>
      </c>
      <c r="S27" s="43">
        <f t="shared" si="5"/>
        <v>1.5</v>
      </c>
      <c r="T27" t="s">
        <v>266</v>
      </c>
      <c r="U27" t="s">
        <v>279</v>
      </c>
    </row>
    <row r="28" spans="1:21" x14ac:dyDescent="0.25">
      <c r="A28" t="str">
        <f t="shared" si="0"/>
        <v>SlovakiaCoastal Flood</v>
      </c>
      <c r="B28" t="s">
        <v>57</v>
      </c>
      <c r="C28" t="s">
        <v>58</v>
      </c>
      <c r="D28" t="s">
        <v>6</v>
      </c>
      <c r="E28" s="43">
        <v>0</v>
      </c>
      <c r="F28" s="43">
        <v>0</v>
      </c>
      <c r="G28">
        <v>0</v>
      </c>
      <c r="H28">
        <v>0</v>
      </c>
      <c r="I28" s="26">
        <f t="shared" si="1"/>
        <v>0</v>
      </c>
      <c r="J28" s="26">
        <f t="shared" si="2"/>
        <v>0</v>
      </c>
      <c r="K28" s="27">
        <f t="shared" si="6"/>
        <v>100</v>
      </c>
      <c r="L28" s="43">
        <f t="shared" si="3"/>
        <v>-9</v>
      </c>
      <c r="M28">
        <f>ROUND((E28)/(VLOOKUP(B28,GDP!A$9:I$41,5,FALSE)*42)*1000,4)</f>
        <v>0</v>
      </c>
      <c r="N28" s="43">
        <f>ROUND((G28)/(VLOOKUP(B28,GDP!A$9:I$41,9,FALSE)*42)*1000,4)</f>
        <v>0</v>
      </c>
      <c r="O28">
        <f t="shared" si="4"/>
        <v>0</v>
      </c>
      <c r="P28" s="57">
        <v>-9</v>
      </c>
      <c r="Q28">
        <f>VLOOKUP(A28,Risk!A$1:D$156,4,FALSE)</f>
        <v>0</v>
      </c>
      <c r="R28" s="43">
        <f>VLOOKUP(A28,'Insurance penetration'!A$1:M$157,13,FALSE)</f>
        <v>0</v>
      </c>
      <c r="S28" s="43">
        <f t="shared" si="5"/>
        <v>0</v>
      </c>
      <c r="T28" t="s">
        <v>280</v>
      </c>
      <c r="U28" s="43" t="s">
        <v>291</v>
      </c>
    </row>
    <row r="29" spans="1:21" x14ac:dyDescent="0.25">
      <c r="A29" t="str">
        <f t="shared" si="0"/>
        <v>SloveniaCoastal Flood</v>
      </c>
      <c r="B29" t="s">
        <v>59</v>
      </c>
      <c r="C29" t="s">
        <v>60</v>
      </c>
      <c r="D29" t="s">
        <v>6</v>
      </c>
      <c r="E29" s="43">
        <v>0</v>
      </c>
      <c r="F29" s="43">
        <v>0</v>
      </c>
      <c r="G29">
        <v>0</v>
      </c>
      <c r="H29">
        <v>0</v>
      </c>
      <c r="I29" s="26">
        <f t="shared" si="1"/>
        <v>0</v>
      </c>
      <c r="J29" s="26">
        <f t="shared" si="2"/>
        <v>0</v>
      </c>
      <c r="K29" s="27">
        <f t="shared" si="6"/>
        <v>100</v>
      </c>
      <c r="L29" s="43">
        <f t="shared" si="3"/>
        <v>-9</v>
      </c>
      <c r="M29">
        <f>ROUND((E29)/(VLOOKUP(B29,GDP!A$9:I$41,5,FALSE)*42)*1000,4)</f>
        <v>0</v>
      </c>
      <c r="N29" s="43">
        <f>ROUND((G29)/(VLOOKUP(B29,GDP!A$9:I$41,9,FALSE)*42)*1000,4)</f>
        <v>0</v>
      </c>
      <c r="O29">
        <f t="shared" si="4"/>
        <v>0</v>
      </c>
      <c r="P29" s="57">
        <v>-9</v>
      </c>
      <c r="Q29">
        <f>VLOOKUP(A29,Risk!A$1:D$156,4,FALSE)</f>
        <v>1</v>
      </c>
      <c r="R29" s="43">
        <f>VLOOKUP(A29,'Insurance penetration'!A$1:M$157,13,FALSE)</f>
        <v>4</v>
      </c>
      <c r="S29" s="43">
        <f t="shared" si="5"/>
        <v>1.5</v>
      </c>
      <c r="T29" s="34" t="s">
        <v>189</v>
      </c>
      <c r="U29" t="s">
        <v>281</v>
      </c>
    </row>
    <row r="30" spans="1:21" x14ac:dyDescent="0.25">
      <c r="A30" t="str">
        <f t="shared" si="0"/>
        <v>SpainCoastal Flood</v>
      </c>
      <c r="B30" t="s">
        <v>61</v>
      </c>
      <c r="C30" t="s">
        <v>62</v>
      </c>
      <c r="D30" t="s">
        <v>6</v>
      </c>
      <c r="E30" s="43">
        <v>1070</v>
      </c>
      <c r="F30" s="43">
        <v>338.18</v>
      </c>
      <c r="G30">
        <v>0</v>
      </c>
      <c r="H30">
        <v>0</v>
      </c>
      <c r="I30" s="26">
        <f t="shared" si="1"/>
        <v>32</v>
      </c>
      <c r="J30" s="26">
        <f t="shared" si="2"/>
        <v>0</v>
      </c>
      <c r="K30" s="27">
        <f t="shared" si="6"/>
        <v>68</v>
      </c>
      <c r="L30" s="43">
        <f t="shared" si="3"/>
        <v>-9</v>
      </c>
      <c r="M30">
        <f>ROUND((E30)/(VLOOKUP(B30,GDP!A$9:I$41,5,FALSE)*42)*1000,4)</f>
        <v>2.1100000000000001E-2</v>
      </c>
      <c r="N30" s="43">
        <f>ROUND((G30)/(VLOOKUP(B30,GDP!A$9:I$41,9,FALSE)*42)*1000,4)</f>
        <v>0</v>
      </c>
      <c r="O30">
        <f t="shared" si="4"/>
        <v>2.1100000000000001E-2</v>
      </c>
      <c r="P30" s="57">
        <v>-9</v>
      </c>
      <c r="Q30">
        <f>VLOOKUP(A30,Risk!A$1:D$156,4,FALSE)</f>
        <v>1.3</v>
      </c>
      <c r="R30" s="43">
        <f>VLOOKUP(A30,'Insurance penetration'!A$1:M$157,13,FALSE)</f>
        <v>2</v>
      </c>
      <c r="S30" s="43">
        <f t="shared" si="5"/>
        <v>1</v>
      </c>
      <c r="T30" t="s">
        <v>294</v>
      </c>
      <c r="U30" t="s">
        <v>275</v>
      </c>
    </row>
    <row r="31" spans="1:21" x14ac:dyDescent="0.25">
      <c r="A31" t="str">
        <f t="shared" si="0"/>
        <v>SwedenCoastal Flood</v>
      </c>
      <c r="B31" t="s">
        <v>63</v>
      </c>
      <c r="C31" t="s">
        <v>64</v>
      </c>
      <c r="D31" t="s">
        <v>6</v>
      </c>
      <c r="E31">
        <v>0</v>
      </c>
      <c r="F31">
        <v>0</v>
      </c>
      <c r="G31">
        <v>0</v>
      </c>
      <c r="H31">
        <v>0</v>
      </c>
      <c r="I31" s="26">
        <f t="shared" si="1"/>
        <v>0</v>
      </c>
      <c r="J31" s="26">
        <f t="shared" si="2"/>
        <v>0</v>
      </c>
      <c r="K31" s="27">
        <f t="shared" si="6"/>
        <v>100</v>
      </c>
      <c r="L31" s="43">
        <f t="shared" si="3"/>
        <v>-9</v>
      </c>
      <c r="M31">
        <f>ROUND((E31)/(VLOOKUP(B31,GDP!A$9:I$41,5,FALSE)*42)*1000,4)</f>
        <v>0</v>
      </c>
      <c r="N31" s="43">
        <f>ROUND((G31)/(VLOOKUP(B31,GDP!A$9:I$41,9,FALSE)*42)*1000,4)</f>
        <v>0</v>
      </c>
      <c r="O31">
        <f t="shared" si="4"/>
        <v>0</v>
      </c>
      <c r="P31" s="57">
        <v>-9</v>
      </c>
      <c r="Q31">
        <f>VLOOKUP(A31,Risk!A$1:D$156,4,FALSE)</f>
        <v>1</v>
      </c>
      <c r="R31" s="43">
        <f>VLOOKUP(A31,'Insurance penetration'!A$1:M$157,13,FALSE)</f>
        <v>3</v>
      </c>
      <c r="S31" s="43">
        <f t="shared" si="5"/>
        <v>1</v>
      </c>
      <c r="T31" t="s">
        <v>278</v>
      </c>
      <c r="U31" t="s">
        <v>277</v>
      </c>
    </row>
    <row r="32" spans="1:21" x14ac:dyDescent="0.25">
      <c r="A32" t="str">
        <f t="shared" si="0"/>
        <v>AustriaEarthquake</v>
      </c>
      <c r="B32" t="s">
        <v>4</v>
      </c>
      <c r="C32" t="s">
        <v>5</v>
      </c>
      <c r="D32" t="s">
        <v>65</v>
      </c>
      <c r="E32" s="43">
        <v>7</v>
      </c>
      <c r="F32" s="43">
        <v>0</v>
      </c>
      <c r="G32">
        <v>0</v>
      </c>
      <c r="H32">
        <v>0</v>
      </c>
      <c r="I32" s="26">
        <f t="shared" si="1"/>
        <v>0</v>
      </c>
      <c r="J32" s="26">
        <f t="shared" si="2"/>
        <v>0</v>
      </c>
      <c r="K32" s="27">
        <f t="shared" si="6"/>
        <v>100</v>
      </c>
      <c r="L32" s="43">
        <f t="shared" si="3"/>
        <v>1</v>
      </c>
      <c r="M32">
        <f>ROUND((E32)/(VLOOKUP(B32,GDP!A$9:I$41,5,FALSE)*42)*1000,4)</f>
        <v>4.0000000000000002E-4</v>
      </c>
      <c r="N32" s="43">
        <f>ROUND((G32)/(VLOOKUP(B32,GDP!A$9:I$41,9,FALSE)*42)*1000,4)</f>
        <v>0</v>
      </c>
      <c r="O32">
        <f t="shared" si="4"/>
        <v>4.0000000000000002E-4</v>
      </c>
      <c r="P32" s="57">
        <f t="shared" ref="P32:P37" si="7">LOG(O32)</f>
        <v>-3.3979400086720375</v>
      </c>
      <c r="Q32">
        <f>VLOOKUP(A32,Risk!A$1:D$156,4,FALSE)</f>
        <v>2</v>
      </c>
      <c r="R32" s="43">
        <f>VLOOKUP(A32,'Insurance penetration'!A$1:M$157,13,FALSE)</f>
        <v>3</v>
      </c>
      <c r="S32" s="43">
        <f t="shared" si="5"/>
        <v>2</v>
      </c>
      <c r="T32" s="43" t="s">
        <v>237</v>
      </c>
      <c r="U32" s="43" t="s">
        <v>241</v>
      </c>
    </row>
    <row r="33" spans="1:21" x14ac:dyDescent="0.25">
      <c r="A33" t="str">
        <f t="shared" si="0"/>
        <v>BelgiumEarthquake</v>
      </c>
      <c r="B33" t="s">
        <v>7</v>
      </c>
      <c r="C33" t="s">
        <v>8</v>
      </c>
      <c r="D33" t="s">
        <v>65</v>
      </c>
      <c r="E33" s="43">
        <v>121</v>
      </c>
      <c r="F33" s="43">
        <v>0</v>
      </c>
      <c r="G33">
        <v>329.142</v>
      </c>
      <c r="H33">
        <v>0</v>
      </c>
      <c r="I33" s="26">
        <f t="shared" si="1"/>
        <v>0</v>
      </c>
      <c r="J33" s="26">
        <f t="shared" si="2"/>
        <v>0</v>
      </c>
      <c r="K33" s="27">
        <f t="shared" si="6"/>
        <v>100</v>
      </c>
      <c r="L33" s="43">
        <f t="shared" si="3"/>
        <v>1</v>
      </c>
      <c r="M33">
        <f>ROUND((E33)/(VLOOKUP(B33,GDP!A$9:I$41,5,FALSE)*42)*1000,4)</f>
        <v>5.7000000000000002E-3</v>
      </c>
      <c r="N33" s="43">
        <f>ROUND((G33)/(VLOOKUP(B33,GDP!A$9:I$41,9,FALSE)*42)*1000,4)</f>
        <v>1.37E-2</v>
      </c>
      <c r="O33">
        <f t="shared" si="4"/>
        <v>9.7000000000000003E-3</v>
      </c>
      <c r="P33" s="57">
        <f t="shared" si="7"/>
        <v>-2.0132282657337552</v>
      </c>
      <c r="Q33">
        <f>VLOOKUP(A33,Risk!A$1:D$156,4,FALSE)</f>
        <v>1.5</v>
      </c>
      <c r="R33" s="43">
        <f>VLOOKUP(A33,'Insurance penetration'!A$1:M$157,13,FALSE)</f>
        <v>1</v>
      </c>
      <c r="S33" s="43">
        <f t="shared" si="5"/>
        <v>1</v>
      </c>
      <c r="T33" s="43" t="s">
        <v>243</v>
      </c>
      <c r="U33" s="43" t="s">
        <v>227</v>
      </c>
    </row>
    <row r="34" spans="1:21" x14ac:dyDescent="0.25">
      <c r="A34" t="str">
        <f t="shared" ref="A34:A65" si="8">CONCATENATE(B34,D34)</f>
        <v>BulgariaEarthquake</v>
      </c>
      <c r="B34" t="s">
        <v>9</v>
      </c>
      <c r="C34" t="s">
        <v>10</v>
      </c>
      <c r="D34" t="s">
        <v>65</v>
      </c>
      <c r="E34" s="43">
        <v>32</v>
      </c>
      <c r="F34" s="43">
        <v>0</v>
      </c>
      <c r="G34">
        <v>0</v>
      </c>
      <c r="H34">
        <v>0</v>
      </c>
      <c r="I34" s="26">
        <f t="shared" ref="I34:I65" si="9">ROUND(IFERROR(100*((F34/E34)),0),0)</f>
        <v>0</v>
      </c>
      <c r="J34" s="26">
        <f t="shared" ref="J34:J65" si="10">ROUND(IFERROR(100*((H34/G34)),0),0)</f>
        <v>0</v>
      </c>
      <c r="K34" s="27">
        <f t="shared" ref="K34:K65" si="11">IF(J34=0,100-ROUND(I34,4), 100-ROUND((I34+J34)/2,4))</f>
        <v>100</v>
      </c>
      <c r="L34" s="43">
        <f t="shared" ref="L34:L65" si="12">IF(P34&lt;-4,-9,IF(P34&lt;-3.5,0,IF(P34&lt;-2,1,IF(AND(P34&lt;-1.5,K34&lt;75),1,IF(AND(P34&lt;-1.5,K34&gt;=75),1.5,IF(AND(P34&lt;-1,K34&lt;50),1,IF(AND(P34&lt;-1,K34&lt;75),1.5,IF(AND(P34&lt;-1,K34&lt;=100),2,IF(AND(P34&lt;-0.5,K34&lt;25),1,IF(AND(P34&lt;-0.5,K34&lt;50),1.5,IF(AND(P34&lt;-0.5,K34&lt;75),2,IF(AND(P34&lt;-0.5,K34&lt;=100),2.5,IF(AND(P34&lt;0,K34&lt;25),1.5,IF(AND(P34&lt;0,K34&lt;50),2,IF(AND(P34&lt;0,K34&lt;75),2.5,IF(AND(P34&lt;0,K34&lt;=100),3,IF(AND(P34&lt;0.5,K34&lt;25),2,IF(AND(P34&lt;0.5,K34&lt;50),2.5,IF(AND(P34&lt;0.5,K34&lt;75),3,IF(AND(P34&lt;0.5,K34&lt;=100),3.5,IF(AND(P34&lt;1,K34&lt;25),2.5,IF(AND(P34&lt;1,K34&lt;50),3,IF(AND(P34&lt;1,K34&lt;75),3.5,IF(AND(P34&lt;1,K34&lt;=100),4))))))))))))))))))))))))</f>
        <v>1.5</v>
      </c>
      <c r="M34">
        <f>ROUND((E34)/(VLOOKUP(B34,GDP!A$9:I$41,5,FALSE)*42)*1000,4)</f>
        <v>1.12E-2</v>
      </c>
      <c r="N34" s="43">
        <f>ROUND((G34)/(VLOOKUP(B34,GDP!A$9:I$41,9,FALSE)*42)*1000,4)</f>
        <v>0</v>
      </c>
      <c r="O34">
        <f t="shared" ref="O34:O65" si="13">IF(N34=0,ROUND(M34,4), ROUND((M34+N34)/2,4))</f>
        <v>1.12E-2</v>
      </c>
      <c r="P34" s="57">
        <f t="shared" si="7"/>
        <v>-1.9507819773298183</v>
      </c>
      <c r="Q34">
        <f>VLOOKUP(A34,Risk!A$1:D$156,4,FALSE)</f>
        <v>3.3</v>
      </c>
      <c r="R34" s="43">
        <f>VLOOKUP(A34,'Insurance penetration'!A$1:M$157,13,FALSE)</f>
        <v>3</v>
      </c>
      <c r="S34" s="43">
        <f t="shared" si="5"/>
        <v>3</v>
      </c>
      <c r="T34" s="43" t="s">
        <v>244</v>
      </c>
      <c r="U34" s="43" t="s">
        <v>238</v>
      </c>
    </row>
    <row r="35" spans="1:21" x14ac:dyDescent="0.25">
      <c r="A35" t="str">
        <f t="shared" si="8"/>
        <v>CroatiaEarthquake</v>
      </c>
      <c r="B35" t="s">
        <v>11</v>
      </c>
      <c r="C35" t="s">
        <v>12</v>
      </c>
      <c r="D35" t="s">
        <v>65</v>
      </c>
      <c r="E35" s="43">
        <v>3290</v>
      </c>
      <c r="F35" s="43">
        <v>0</v>
      </c>
      <c r="G35">
        <v>13635.216</v>
      </c>
      <c r="H35">
        <v>0</v>
      </c>
      <c r="I35" s="26">
        <f t="shared" si="9"/>
        <v>0</v>
      </c>
      <c r="J35" s="26">
        <f t="shared" si="10"/>
        <v>0</v>
      </c>
      <c r="K35" s="27">
        <f t="shared" si="11"/>
        <v>100</v>
      </c>
      <c r="L35" s="43">
        <f t="shared" si="12"/>
        <v>4</v>
      </c>
      <c r="M35">
        <f>ROUND((E35)/(VLOOKUP(B35,GDP!A$9:I$41,5,FALSE)*42)*1000,4)</f>
        <v>1.3668</v>
      </c>
      <c r="N35" s="43">
        <f>ROUND((G35)/(VLOOKUP(B35,GDP!A$9:I$41,9,FALSE)*42)*1000,4)</f>
        <v>5.0236999999999998</v>
      </c>
      <c r="O35">
        <f t="shared" si="13"/>
        <v>3.1953</v>
      </c>
      <c r="P35" s="57">
        <f t="shared" si="7"/>
        <v>0.50451163940463184</v>
      </c>
      <c r="Q35">
        <f>VLOOKUP(A35,Risk!A$1:D$156,4,FALSE)</f>
        <v>2.6</v>
      </c>
      <c r="R35" s="43">
        <f>VLOOKUP(A35,'Insurance penetration'!A$1:M$157,13,FALSE)</f>
        <v>3</v>
      </c>
      <c r="S35" s="43">
        <f t="shared" si="5"/>
        <v>2.5</v>
      </c>
      <c r="T35" s="43" t="s">
        <v>245</v>
      </c>
      <c r="U35" s="43" t="s">
        <v>289</v>
      </c>
    </row>
    <row r="36" spans="1:21" x14ac:dyDescent="0.25">
      <c r="A36" t="str">
        <f t="shared" si="8"/>
        <v>CyprusEarthquake</v>
      </c>
      <c r="B36" t="s">
        <v>13</v>
      </c>
      <c r="C36" t="s">
        <v>14</v>
      </c>
      <c r="D36" t="s">
        <v>65</v>
      </c>
      <c r="E36" s="43">
        <v>26</v>
      </c>
      <c r="F36" s="43">
        <v>0</v>
      </c>
      <c r="G36">
        <v>0</v>
      </c>
      <c r="H36">
        <v>0</v>
      </c>
      <c r="I36" s="26">
        <f t="shared" si="9"/>
        <v>0</v>
      </c>
      <c r="J36" s="26">
        <f t="shared" si="10"/>
        <v>0</v>
      </c>
      <c r="K36" s="27">
        <f t="shared" si="11"/>
        <v>100</v>
      </c>
      <c r="L36" s="43">
        <f t="shared" si="12"/>
        <v>1.5</v>
      </c>
      <c r="M36">
        <f>ROUND((E36)/(VLOOKUP(B36,GDP!A$9:I$41,5,FALSE)*42)*1000,4)</f>
        <v>2.6499999999999999E-2</v>
      </c>
      <c r="N36" s="43">
        <f>ROUND((G36)/(VLOOKUP(B36,GDP!A$9:I$41,9,FALSE)*42)*1000,4)</f>
        <v>0</v>
      </c>
      <c r="O36">
        <f t="shared" si="13"/>
        <v>2.6499999999999999E-2</v>
      </c>
      <c r="P36" s="57">
        <f t="shared" si="7"/>
        <v>-1.5767541260631921</v>
      </c>
      <c r="Q36">
        <f>VLOOKUP(A36,Risk!A$1:D$156,4,FALSE)</f>
        <v>3</v>
      </c>
      <c r="R36" s="43">
        <f>VLOOKUP(A36,'Insurance penetration'!A$1:M$157,13,FALSE)</f>
        <v>2</v>
      </c>
      <c r="S36" s="43">
        <f t="shared" si="5"/>
        <v>2.5</v>
      </c>
      <c r="T36" s="43" t="s">
        <v>239</v>
      </c>
      <c r="U36" s="43" t="s">
        <v>246</v>
      </c>
    </row>
    <row r="37" spans="1:21" x14ac:dyDescent="0.25">
      <c r="A37" t="str">
        <f t="shared" si="8"/>
        <v>Czech RepublicEarthquake</v>
      </c>
      <c r="B37" t="s">
        <v>15</v>
      </c>
      <c r="C37" t="s">
        <v>16</v>
      </c>
      <c r="D37" t="s">
        <v>65</v>
      </c>
      <c r="E37" s="43">
        <v>16</v>
      </c>
      <c r="F37" s="43">
        <v>0</v>
      </c>
      <c r="G37">
        <v>0</v>
      </c>
      <c r="H37">
        <v>0</v>
      </c>
      <c r="I37" s="26">
        <f t="shared" si="9"/>
        <v>0</v>
      </c>
      <c r="J37" s="26">
        <f t="shared" si="10"/>
        <v>0</v>
      </c>
      <c r="K37" s="27">
        <f t="shared" si="11"/>
        <v>100</v>
      </c>
      <c r="L37" s="43">
        <f t="shared" si="12"/>
        <v>1</v>
      </c>
      <c r="M37">
        <f>ROUND((E37)/(VLOOKUP(B37,GDP!A$9:I$41,5,FALSE)*42)*1000,4)</f>
        <v>1.6000000000000001E-3</v>
      </c>
      <c r="N37" s="43">
        <f>ROUND((G37)/(VLOOKUP(B37,GDP!A$9:I$41,9,FALSE)*42)*1000,4)</f>
        <v>0</v>
      </c>
      <c r="O37">
        <f t="shared" si="13"/>
        <v>1.6000000000000001E-3</v>
      </c>
      <c r="P37" s="57">
        <f t="shared" si="7"/>
        <v>-2.795880017344075</v>
      </c>
      <c r="Q37">
        <f>VLOOKUP(A37,Risk!A$1:D$156,4,FALSE)</f>
        <v>1.2</v>
      </c>
      <c r="R37" s="43">
        <f>VLOOKUP(A37,'Insurance penetration'!A$1:M$157,13,FALSE)</f>
        <v>2</v>
      </c>
      <c r="S37" s="43">
        <f t="shared" si="5"/>
        <v>1</v>
      </c>
      <c r="T37" s="43" t="s">
        <v>248</v>
      </c>
      <c r="U37" s="43" t="s">
        <v>247</v>
      </c>
    </row>
    <row r="38" spans="1:21" x14ac:dyDescent="0.25">
      <c r="A38" t="str">
        <f t="shared" si="8"/>
        <v>DenmarkEarthquake</v>
      </c>
      <c r="B38" t="s">
        <v>17</v>
      </c>
      <c r="C38" t="s">
        <v>18</v>
      </c>
      <c r="D38" t="s">
        <v>65</v>
      </c>
      <c r="E38" s="43">
        <v>0</v>
      </c>
      <c r="F38" s="43">
        <v>0</v>
      </c>
      <c r="G38">
        <v>0</v>
      </c>
      <c r="H38">
        <v>0</v>
      </c>
      <c r="I38" s="26">
        <f t="shared" si="9"/>
        <v>0</v>
      </c>
      <c r="J38" s="26">
        <f t="shared" si="10"/>
        <v>0</v>
      </c>
      <c r="K38" s="27">
        <f t="shared" si="11"/>
        <v>100</v>
      </c>
      <c r="L38" s="43">
        <f t="shared" si="12"/>
        <v>-9</v>
      </c>
      <c r="M38">
        <f>ROUND((E38)/(VLOOKUP(B38,GDP!A$9:I$41,5,FALSE)*42)*1000,4)</f>
        <v>0</v>
      </c>
      <c r="N38" s="43">
        <f>ROUND((G38)/(VLOOKUP(B38,GDP!A$9:I$41,9,FALSE)*42)*1000,4)</f>
        <v>0</v>
      </c>
      <c r="O38">
        <f t="shared" si="13"/>
        <v>0</v>
      </c>
      <c r="P38" s="57">
        <v>-9</v>
      </c>
      <c r="Q38">
        <f>VLOOKUP(A38,Risk!A$1:D$156,4,FALSE)</f>
        <v>0.2</v>
      </c>
      <c r="R38" s="43">
        <f>VLOOKUP(A38,'Insurance penetration'!A$1:M$157,13,FALSE)</f>
        <v>4</v>
      </c>
      <c r="S38" s="43">
        <f t="shared" si="5"/>
        <v>0</v>
      </c>
      <c r="T38" s="43" t="s">
        <v>210</v>
      </c>
      <c r="U38" s="43" t="s">
        <v>249</v>
      </c>
    </row>
    <row r="39" spans="1:21" x14ac:dyDescent="0.25">
      <c r="A39" t="str">
        <f t="shared" si="8"/>
        <v>EstoniaEarthquake</v>
      </c>
      <c r="B39" t="s">
        <v>19</v>
      </c>
      <c r="C39" t="s">
        <v>20</v>
      </c>
      <c r="D39" t="s">
        <v>65</v>
      </c>
      <c r="E39" s="43">
        <v>0</v>
      </c>
      <c r="F39" s="43">
        <v>0</v>
      </c>
      <c r="G39">
        <v>0</v>
      </c>
      <c r="H39">
        <v>0</v>
      </c>
      <c r="I39" s="26">
        <f t="shared" si="9"/>
        <v>0</v>
      </c>
      <c r="J39" s="26">
        <f t="shared" si="10"/>
        <v>0</v>
      </c>
      <c r="K39" s="27">
        <f t="shared" si="11"/>
        <v>100</v>
      </c>
      <c r="L39" s="43">
        <f t="shared" si="12"/>
        <v>-9</v>
      </c>
      <c r="M39">
        <f>ROUND((E39)/(VLOOKUP(B39,GDP!A$9:I$41,5,FALSE)*42)*1000,4)</f>
        <v>0</v>
      </c>
      <c r="N39" s="43">
        <f>ROUND((G39)/(VLOOKUP(B39,GDP!A$9:I$41,9,FALSE)*42)*1000,4)</f>
        <v>0</v>
      </c>
      <c r="O39">
        <f t="shared" si="13"/>
        <v>0</v>
      </c>
      <c r="P39" s="57">
        <v>-9</v>
      </c>
      <c r="Q39">
        <f>VLOOKUP(A39,Risk!A$1:D$156,4,FALSE)</f>
        <v>0.4</v>
      </c>
      <c r="R39" s="43">
        <f>VLOOKUP(A39,'Insurance penetration'!A$1:M$157,13,FALSE)</f>
        <v>0</v>
      </c>
      <c r="S39" s="43">
        <f t="shared" si="5"/>
        <v>0</v>
      </c>
      <c r="T39" s="43" t="s">
        <v>251</v>
      </c>
      <c r="U39" s="43" t="s">
        <v>250</v>
      </c>
    </row>
    <row r="40" spans="1:21" x14ac:dyDescent="0.25">
      <c r="A40" t="str">
        <f t="shared" si="8"/>
        <v>FinlandEarthquake</v>
      </c>
      <c r="B40" t="s">
        <v>21</v>
      </c>
      <c r="C40" t="s">
        <v>22</v>
      </c>
      <c r="D40" t="s">
        <v>65</v>
      </c>
      <c r="E40" s="43">
        <v>0</v>
      </c>
      <c r="F40" s="43">
        <v>0</v>
      </c>
      <c r="G40">
        <v>0</v>
      </c>
      <c r="H40">
        <v>0</v>
      </c>
      <c r="I40" s="26">
        <f t="shared" si="9"/>
        <v>0</v>
      </c>
      <c r="J40" s="26">
        <f t="shared" si="10"/>
        <v>0</v>
      </c>
      <c r="K40" s="27">
        <f t="shared" si="11"/>
        <v>100</v>
      </c>
      <c r="L40" s="43">
        <f t="shared" si="12"/>
        <v>-9</v>
      </c>
      <c r="M40">
        <f>ROUND((E40)/(VLOOKUP(B40,GDP!A$9:I$41,5,FALSE)*42)*1000,4)</f>
        <v>0</v>
      </c>
      <c r="N40" s="43">
        <f>ROUND((G40)/(VLOOKUP(B40,GDP!A$9:I$41,9,FALSE)*42)*1000,4)</f>
        <v>0</v>
      </c>
      <c r="O40">
        <f t="shared" si="13"/>
        <v>0</v>
      </c>
      <c r="P40" s="57">
        <v>-9</v>
      </c>
      <c r="Q40">
        <f>VLOOKUP(A40,Risk!A$1:D$156,4,FALSE)</f>
        <v>0.4</v>
      </c>
      <c r="R40" s="43">
        <f>VLOOKUP(A40,'Insurance penetration'!A$1:M$157,13,FALSE)</f>
        <v>2</v>
      </c>
      <c r="S40" s="43">
        <f t="shared" si="5"/>
        <v>0</v>
      </c>
      <c r="T40" s="43" t="s">
        <v>253</v>
      </c>
      <c r="U40" s="43" t="s">
        <v>252</v>
      </c>
    </row>
    <row r="41" spans="1:21" x14ac:dyDescent="0.25">
      <c r="A41" t="str">
        <f t="shared" si="8"/>
        <v>FranceEarthquake</v>
      </c>
      <c r="B41" t="s">
        <v>23</v>
      </c>
      <c r="C41" t="s">
        <v>24</v>
      </c>
      <c r="D41" t="s">
        <v>65</v>
      </c>
      <c r="E41" s="43">
        <v>235</v>
      </c>
      <c r="F41" s="43">
        <v>137</v>
      </c>
      <c r="G41">
        <v>0</v>
      </c>
      <c r="H41">
        <v>0</v>
      </c>
      <c r="I41" s="26">
        <f t="shared" si="9"/>
        <v>58</v>
      </c>
      <c r="J41" s="26">
        <f t="shared" si="10"/>
        <v>0</v>
      </c>
      <c r="K41" s="27">
        <f t="shared" si="11"/>
        <v>42</v>
      </c>
      <c r="L41" s="43">
        <f t="shared" si="12"/>
        <v>1</v>
      </c>
      <c r="M41">
        <f>ROUND((E41)/(VLOOKUP(B41,GDP!A$9:I$41,5,FALSE)*42)*1000,4)</f>
        <v>2.3E-3</v>
      </c>
      <c r="N41" s="43">
        <f>ROUND((G41)/(VLOOKUP(B41,GDP!A$9:I$41,9,FALSE)*42)*1000,4)</f>
        <v>0</v>
      </c>
      <c r="O41">
        <f t="shared" si="13"/>
        <v>2.3E-3</v>
      </c>
      <c r="P41" s="57">
        <f>LOG(O41)</f>
        <v>-2.6382721639824069</v>
      </c>
      <c r="Q41">
        <f>VLOOKUP(A41,Risk!A$1:D$156,4,FALSE)</f>
        <v>1</v>
      </c>
      <c r="R41" s="43">
        <f>VLOOKUP(A41,'Insurance penetration'!A$1:M$157,13,FALSE)</f>
        <v>1</v>
      </c>
      <c r="S41" s="43">
        <f t="shared" si="5"/>
        <v>1</v>
      </c>
      <c r="T41" s="43" t="s">
        <v>255</v>
      </c>
      <c r="U41" s="43" t="s">
        <v>254</v>
      </c>
    </row>
    <row r="42" spans="1:21" x14ac:dyDescent="0.25">
      <c r="A42" t="str">
        <f t="shared" si="8"/>
        <v>GermanyEarthquake</v>
      </c>
      <c r="B42" t="s">
        <v>25</v>
      </c>
      <c r="C42" t="s">
        <v>26</v>
      </c>
      <c r="D42" t="s">
        <v>65</v>
      </c>
      <c r="E42" s="43">
        <v>27</v>
      </c>
      <c r="F42" s="43">
        <v>10</v>
      </c>
      <c r="G42">
        <v>113.771</v>
      </c>
      <c r="H42">
        <v>11.477</v>
      </c>
      <c r="I42" s="26">
        <f t="shared" si="9"/>
        <v>37</v>
      </c>
      <c r="J42" s="26">
        <f t="shared" si="10"/>
        <v>10</v>
      </c>
      <c r="K42" s="27">
        <f t="shared" si="11"/>
        <v>76.5</v>
      </c>
      <c r="L42" s="43">
        <f t="shared" si="12"/>
        <v>1</v>
      </c>
      <c r="M42">
        <f>ROUND((E42)/(VLOOKUP(B42,GDP!A$9:I$41,5,FALSE)*42)*1000,4)</f>
        <v>2.0000000000000001E-4</v>
      </c>
      <c r="N42" s="43">
        <f>ROUND((G42)/(VLOOKUP(B42,GDP!A$9:I$41,9,FALSE)*42)*1000,4)</f>
        <v>6.9999999999999999E-4</v>
      </c>
      <c r="O42">
        <f t="shared" si="13"/>
        <v>5.0000000000000001E-4</v>
      </c>
      <c r="P42" s="57">
        <f>LOG(O42)</f>
        <v>-3.3010299956639813</v>
      </c>
      <c r="Q42">
        <f>VLOOKUP(A42,Risk!A$1:D$156,4,FALSE)</f>
        <v>1</v>
      </c>
      <c r="R42" s="43">
        <f>VLOOKUP(A42,'Insurance penetration'!A$1:M$157,13,FALSE)</f>
        <v>3</v>
      </c>
      <c r="S42" s="43">
        <f t="shared" si="5"/>
        <v>1</v>
      </c>
      <c r="T42" t="s">
        <v>207</v>
      </c>
      <c r="U42" s="43" t="s">
        <v>307</v>
      </c>
    </row>
    <row r="43" spans="1:21" x14ac:dyDescent="0.25">
      <c r="A43" t="str">
        <f t="shared" si="8"/>
        <v>GreeceEarthquake</v>
      </c>
      <c r="B43" t="s">
        <v>27</v>
      </c>
      <c r="C43" t="s">
        <v>28</v>
      </c>
      <c r="D43" t="s">
        <v>65</v>
      </c>
      <c r="E43">
        <v>11505</v>
      </c>
      <c r="F43">
        <v>206</v>
      </c>
      <c r="G43">
        <v>13683.183999999999</v>
      </c>
      <c r="H43">
        <v>9.5129999999999999</v>
      </c>
      <c r="I43" s="26">
        <f t="shared" si="9"/>
        <v>2</v>
      </c>
      <c r="J43" s="26">
        <f t="shared" si="10"/>
        <v>0</v>
      </c>
      <c r="K43" s="27">
        <f t="shared" si="11"/>
        <v>98</v>
      </c>
      <c r="L43" s="43">
        <f t="shared" si="12"/>
        <v>3.5</v>
      </c>
      <c r="M43">
        <f>ROUND((E43)/(VLOOKUP(B43,GDP!A$9:I$41,5,FALSE)*42)*1000,4)</f>
        <v>1.4983</v>
      </c>
      <c r="N43" s="43">
        <f>ROUND((G43)/(VLOOKUP(B43,GDP!A$9:I$41,9,FALSE)*42)*1000,4)</f>
        <v>1.5803</v>
      </c>
      <c r="O43">
        <f t="shared" si="13"/>
        <v>1.5392999999999999</v>
      </c>
      <c r="P43" s="57">
        <f>LOG(O43)</f>
        <v>0.18732326937504717</v>
      </c>
      <c r="Q43">
        <f>VLOOKUP(A43,Risk!A$1:D$156,4,FALSE)</f>
        <v>3.6</v>
      </c>
      <c r="R43" s="43">
        <f>VLOOKUP(A43,'Insurance penetration'!A$1:M$157,13,FALSE)</f>
        <v>4</v>
      </c>
      <c r="S43" s="43">
        <f t="shared" si="5"/>
        <v>4</v>
      </c>
      <c r="T43" s="43" t="s">
        <v>257</v>
      </c>
      <c r="U43" s="43" t="s">
        <v>256</v>
      </c>
    </row>
    <row r="44" spans="1:21" x14ac:dyDescent="0.25">
      <c r="A44" t="str">
        <f t="shared" si="8"/>
        <v>HungaryEarthquake</v>
      </c>
      <c r="B44" t="s">
        <v>29</v>
      </c>
      <c r="C44" t="s">
        <v>30</v>
      </c>
      <c r="D44" t="s">
        <v>65</v>
      </c>
      <c r="E44" s="43">
        <v>28</v>
      </c>
      <c r="F44" s="43">
        <v>0</v>
      </c>
      <c r="G44">
        <v>0</v>
      </c>
      <c r="H44">
        <v>0</v>
      </c>
      <c r="I44" s="26">
        <f t="shared" si="9"/>
        <v>0</v>
      </c>
      <c r="J44" s="26">
        <f t="shared" si="10"/>
        <v>0</v>
      </c>
      <c r="K44" s="27">
        <f t="shared" si="11"/>
        <v>100</v>
      </c>
      <c r="L44" s="43">
        <f t="shared" si="12"/>
        <v>1</v>
      </c>
      <c r="M44">
        <f>ROUND((E44)/(VLOOKUP(B44,GDP!A$9:I$41,5,FALSE)*42)*1000,4)</f>
        <v>4.3E-3</v>
      </c>
      <c r="N44" s="43">
        <f>ROUND((G44)/(VLOOKUP(B44,GDP!A$9:I$41,9,FALSE)*42)*1000,4)</f>
        <v>0</v>
      </c>
      <c r="O44">
        <f t="shared" si="13"/>
        <v>4.3E-3</v>
      </c>
      <c r="P44" s="57">
        <f>LOG(O44)</f>
        <v>-2.3665315444204134</v>
      </c>
      <c r="Q44">
        <f>VLOOKUP(A44,Risk!A$1:D$156,4,FALSE)</f>
        <v>2.2999999999999998</v>
      </c>
      <c r="R44" s="43">
        <f>VLOOKUP(A44,'Insurance penetration'!A$1:M$157,13,FALSE)</f>
        <v>2</v>
      </c>
      <c r="S44" s="43">
        <f t="shared" si="5"/>
        <v>1.5</v>
      </c>
      <c r="T44" s="43" t="s">
        <v>259</v>
      </c>
      <c r="U44" s="43" t="s">
        <v>258</v>
      </c>
    </row>
    <row r="45" spans="1:21" x14ac:dyDescent="0.25">
      <c r="A45" t="str">
        <f t="shared" si="8"/>
        <v>IcelandEarthquake</v>
      </c>
      <c r="B45" t="s">
        <v>31</v>
      </c>
      <c r="C45" t="s">
        <v>32</v>
      </c>
      <c r="D45" t="s">
        <v>65</v>
      </c>
      <c r="E45" s="43">
        <v>134</v>
      </c>
      <c r="F45" s="43">
        <v>131.32</v>
      </c>
      <c r="G45">
        <v>37.765999999999998</v>
      </c>
      <c r="H45">
        <v>0</v>
      </c>
      <c r="I45" s="26">
        <f t="shared" si="9"/>
        <v>98</v>
      </c>
      <c r="J45" s="26">
        <f t="shared" si="10"/>
        <v>0</v>
      </c>
      <c r="K45" s="27">
        <f t="shared" si="11"/>
        <v>2</v>
      </c>
      <c r="L45" s="43">
        <f t="shared" si="12"/>
        <v>1</v>
      </c>
      <c r="M45">
        <f>ROUND((E45)/(VLOOKUP(B45,GDP!A$9:I$41,5,FALSE)*42)*1000,4)</f>
        <v>0.1482</v>
      </c>
      <c r="N45" s="43">
        <f>ROUND((G45)/(VLOOKUP(B45,GDP!A$9:I$41,9,FALSE)*42)*1000,4)</f>
        <v>3.6999999999999998E-2</v>
      </c>
      <c r="O45">
        <f t="shared" si="13"/>
        <v>9.2600000000000002E-2</v>
      </c>
      <c r="P45" s="57">
        <f>LOG(O45)</f>
        <v>-1.0333890133180657</v>
      </c>
      <c r="Q45">
        <f>VLOOKUP(A45,Risk!A$1:D$156,4,FALSE)</f>
        <v>2</v>
      </c>
      <c r="R45" s="43">
        <f>VLOOKUP(A45,'Insurance penetration'!A$1:M$157,13,FALSE)</f>
        <v>1</v>
      </c>
      <c r="S45" s="43">
        <f t="shared" si="5"/>
        <v>1</v>
      </c>
      <c r="T45" s="43" t="s">
        <v>204</v>
      </c>
      <c r="U45" s="43" t="s">
        <v>292</v>
      </c>
    </row>
    <row r="46" spans="1:21" x14ac:dyDescent="0.25">
      <c r="A46" t="str">
        <f t="shared" si="8"/>
        <v>IrelandEarthquake</v>
      </c>
      <c r="B46" t="s">
        <v>33</v>
      </c>
      <c r="C46" t="s">
        <v>34</v>
      </c>
      <c r="D46" t="s">
        <v>65</v>
      </c>
      <c r="E46" s="43">
        <v>0</v>
      </c>
      <c r="F46" s="43">
        <v>0</v>
      </c>
      <c r="G46">
        <v>0</v>
      </c>
      <c r="H46">
        <v>0</v>
      </c>
      <c r="I46" s="26">
        <f t="shared" si="9"/>
        <v>0</v>
      </c>
      <c r="J46" s="26">
        <f t="shared" si="10"/>
        <v>0</v>
      </c>
      <c r="K46" s="27">
        <f t="shared" si="11"/>
        <v>100</v>
      </c>
      <c r="L46" s="43">
        <f t="shared" si="12"/>
        <v>-9</v>
      </c>
      <c r="M46">
        <f>ROUND((E46)/(VLOOKUP(B46,GDP!A$9:I$41,5,FALSE)*42)*1000,4)</f>
        <v>0</v>
      </c>
      <c r="N46" s="43">
        <f>ROUND((G46)/(VLOOKUP(B46,GDP!A$9:I$41,9,FALSE)*42)*1000,4)</f>
        <v>0</v>
      </c>
      <c r="O46">
        <f t="shared" si="13"/>
        <v>0</v>
      </c>
      <c r="P46" s="57">
        <v>-9</v>
      </c>
      <c r="Q46">
        <f>VLOOKUP(A46,Risk!A$1:D$156,4,FALSE)</f>
        <v>0.2</v>
      </c>
      <c r="R46" s="43">
        <f>VLOOKUP(A46,'Insurance penetration'!A$1:M$157,13,FALSE)</f>
        <v>2</v>
      </c>
      <c r="S46" s="43">
        <f t="shared" si="5"/>
        <v>0</v>
      </c>
      <c r="T46" s="43" t="s">
        <v>261</v>
      </c>
      <c r="U46" s="43" t="s">
        <v>260</v>
      </c>
    </row>
    <row r="47" spans="1:21" x14ac:dyDescent="0.25">
      <c r="A47" t="str">
        <f t="shared" si="8"/>
        <v>ItalyEarthquake</v>
      </c>
      <c r="B47" t="s">
        <v>35</v>
      </c>
      <c r="C47" t="s">
        <v>36</v>
      </c>
      <c r="D47" t="s">
        <v>65</v>
      </c>
      <c r="E47" s="22">
        <v>108426</v>
      </c>
      <c r="F47" s="22">
        <v>2435</v>
      </c>
      <c r="G47">
        <v>105238.62699999999</v>
      </c>
      <c r="H47">
        <v>3495.174</v>
      </c>
      <c r="I47" s="26">
        <f t="shared" si="9"/>
        <v>2</v>
      </c>
      <c r="J47" s="26">
        <f t="shared" si="10"/>
        <v>3</v>
      </c>
      <c r="K47" s="27">
        <f t="shared" si="11"/>
        <v>97.5</v>
      </c>
      <c r="L47" s="43">
        <f t="shared" si="12"/>
        <v>3.5</v>
      </c>
      <c r="M47">
        <f>ROUND((E47)/(VLOOKUP(B47,GDP!A$9:I$41,5,FALSE)*42)*1000,4)</f>
        <v>1.454</v>
      </c>
      <c r="N47" s="43">
        <f>ROUND((G47)/(VLOOKUP(B47,GDP!A$9:I$41,9,FALSE)*42)*1000,4)</f>
        <v>1.2516</v>
      </c>
      <c r="O47">
        <f t="shared" si="13"/>
        <v>1.3528</v>
      </c>
      <c r="P47" s="57">
        <f>LOG(O47)</f>
        <v>0.13123359458968534</v>
      </c>
      <c r="Q47">
        <f>VLOOKUP(A47,Risk!A$1:D$156,4,FALSE)</f>
        <v>3.9</v>
      </c>
      <c r="R47" s="43">
        <f>VLOOKUP(A47,'Insurance penetration'!A$1:M$157,13,FALSE)</f>
        <v>4</v>
      </c>
      <c r="S47" s="43">
        <f t="shared" si="5"/>
        <v>4</v>
      </c>
      <c r="T47" s="43" t="s">
        <v>220</v>
      </c>
      <c r="U47" s="43" t="s">
        <v>262</v>
      </c>
    </row>
    <row r="48" spans="1:21" x14ac:dyDescent="0.25">
      <c r="A48" t="str">
        <f t="shared" si="8"/>
        <v>LatviaEarthquake</v>
      </c>
      <c r="B48" t="s">
        <v>37</v>
      </c>
      <c r="C48" t="s">
        <v>38</v>
      </c>
      <c r="D48" t="s">
        <v>65</v>
      </c>
      <c r="E48" s="43">
        <v>0</v>
      </c>
      <c r="F48" s="43">
        <v>0</v>
      </c>
      <c r="G48">
        <v>0</v>
      </c>
      <c r="H48">
        <v>0</v>
      </c>
      <c r="I48" s="26">
        <f t="shared" si="9"/>
        <v>0</v>
      </c>
      <c r="J48" s="26">
        <f t="shared" si="10"/>
        <v>0</v>
      </c>
      <c r="K48" s="27">
        <f t="shared" si="11"/>
        <v>100</v>
      </c>
      <c r="L48" s="43">
        <f t="shared" si="12"/>
        <v>-9</v>
      </c>
      <c r="M48">
        <f>ROUND((E48)/(VLOOKUP(B48,GDP!A$9:I$41,5,FALSE)*42)*1000,4)</f>
        <v>0</v>
      </c>
      <c r="N48" s="43">
        <f>ROUND((G48)/(VLOOKUP(B48,GDP!A$9:I$41,9,FALSE)*42)*1000,4)</f>
        <v>0</v>
      </c>
      <c r="O48">
        <f t="shared" si="13"/>
        <v>0</v>
      </c>
      <c r="P48" s="57">
        <v>-9</v>
      </c>
      <c r="Q48">
        <f>VLOOKUP(A48,Risk!A$1:D$156,4,FALSE)</f>
        <v>0.6</v>
      </c>
      <c r="R48" s="43">
        <f>VLOOKUP(A48,'Insurance penetration'!A$1:M$157,13,FALSE)</f>
        <v>3</v>
      </c>
      <c r="S48" s="43">
        <f t="shared" si="5"/>
        <v>1</v>
      </c>
      <c r="T48" s="43" t="s">
        <v>264</v>
      </c>
      <c r="U48" s="43" t="s">
        <v>263</v>
      </c>
    </row>
    <row r="49" spans="1:21" x14ac:dyDescent="0.25">
      <c r="A49" t="str">
        <f t="shared" si="8"/>
        <v>LiechtensteinEarthquake</v>
      </c>
      <c r="B49" t="s">
        <v>39</v>
      </c>
      <c r="C49" t="s">
        <v>40</v>
      </c>
      <c r="D49" t="s">
        <v>65</v>
      </c>
      <c r="E49">
        <v>0</v>
      </c>
      <c r="F49">
        <v>0</v>
      </c>
      <c r="G49">
        <v>0</v>
      </c>
      <c r="H49">
        <v>0</v>
      </c>
      <c r="I49" s="26">
        <f t="shared" si="9"/>
        <v>0</v>
      </c>
      <c r="J49" s="26">
        <f t="shared" si="10"/>
        <v>0</v>
      </c>
      <c r="K49" s="27">
        <f t="shared" si="11"/>
        <v>100</v>
      </c>
      <c r="L49" s="43">
        <f t="shared" si="12"/>
        <v>-9</v>
      </c>
      <c r="M49">
        <f>ROUND((E49)/(VLOOKUP(B49,GDP!A$9:I$41,5,FALSE)*42)*1000,4)</f>
        <v>0</v>
      </c>
      <c r="N49" s="43">
        <f>ROUND((G49)/(VLOOKUP(B49,GDP!A$9:I$41,9,FALSE)*42)*1000,4)</f>
        <v>0</v>
      </c>
      <c r="O49">
        <f t="shared" si="13"/>
        <v>0</v>
      </c>
      <c r="P49" s="57">
        <v>-9</v>
      </c>
      <c r="Q49">
        <f>VLOOKUP(A49,Risk!A$1:D$156,4,FALSE)</f>
        <v>1</v>
      </c>
      <c r="R49" s="43">
        <f>VLOOKUP(A49,'Insurance penetration'!A$1:M$157,13,FALSE)</f>
        <v>1</v>
      </c>
      <c r="S49" s="43">
        <f t="shared" si="5"/>
        <v>1</v>
      </c>
      <c r="T49" s="43" t="s">
        <v>226</v>
      </c>
      <c r="U49" s="43" t="s">
        <v>265</v>
      </c>
    </row>
    <row r="50" spans="1:21" x14ac:dyDescent="0.25">
      <c r="A50" t="str">
        <f t="shared" si="8"/>
        <v>LithuaniaEarthquake</v>
      </c>
      <c r="B50" t="s">
        <v>41</v>
      </c>
      <c r="C50" t="s">
        <v>42</v>
      </c>
      <c r="D50" t="s">
        <v>65</v>
      </c>
      <c r="E50">
        <v>0</v>
      </c>
      <c r="F50">
        <v>0</v>
      </c>
      <c r="G50">
        <v>0</v>
      </c>
      <c r="H50">
        <v>0</v>
      </c>
      <c r="I50" s="26">
        <f t="shared" si="9"/>
        <v>0</v>
      </c>
      <c r="J50" s="26">
        <f t="shared" si="10"/>
        <v>0</v>
      </c>
      <c r="K50" s="27">
        <f t="shared" si="11"/>
        <v>100</v>
      </c>
      <c r="L50" s="43">
        <f t="shared" si="12"/>
        <v>-9</v>
      </c>
      <c r="M50">
        <f>ROUND((E50)/(VLOOKUP(B50,GDP!A$9:I$41,5,FALSE)*42)*1000,4)</f>
        <v>0</v>
      </c>
      <c r="N50" s="43">
        <f>ROUND((G50)/(VLOOKUP(B50,GDP!A$9:I$41,9,FALSE)*42)*1000,4)</f>
        <v>0</v>
      </c>
      <c r="O50">
        <f t="shared" si="13"/>
        <v>0</v>
      </c>
      <c r="P50" s="57">
        <v>-9</v>
      </c>
      <c r="Q50">
        <f>VLOOKUP(A50,Risk!A$1:D$156,4,FALSE)</f>
        <v>0.6</v>
      </c>
      <c r="R50" s="43">
        <f>VLOOKUP(A50,'Insurance penetration'!A$1:M$157,13,FALSE)</f>
        <v>4</v>
      </c>
      <c r="S50" s="43">
        <f t="shared" si="5"/>
        <v>1</v>
      </c>
      <c r="T50" s="43" t="s">
        <v>266</v>
      </c>
      <c r="U50" s="43" t="s">
        <v>267</v>
      </c>
    </row>
    <row r="51" spans="1:21" x14ac:dyDescent="0.25">
      <c r="A51" t="str">
        <f t="shared" si="8"/>
        <v>LuxembourgEarthquake</v>
      </c>
      <c r="B51" t="s">
        <v>43</v>
      </c>
      <c r="C51" t="s">
        <v>44</v>
      </c>
      <c r="D51" t="s">
        <v>65</v>
      </c>
      <c r="E51">
        <v>0</v>
      </c>
      <c r="F51">
        <v>0</v>
      </c>
      <c r="G51">
        <v>0</v>
      </c>
      <c r="H51">
        <v>0</v>
      </c>
      <c r="I51" s="26">
        <f t="shared" si="9"/>
        <v>0</v>
      </c>
      <c r="J51" s="26">
        <f t="shared" si="10"/>
        <v>0</v>
      </c>
      <c r="K51" s="27">
        <f t="shared" si="11"/>
        <v>100</v>
      </c>
      <c r="L51" s="43">
        <f t="shared" si="12"/>
        <v>-9</v>
      </c>
      <c r="M51">
        <f>ROUND((E51)/(VLOOKUP(B51,GDP!A$9:I$41,5,FALSE)*42)*1000,4)</f>
        <v>0</v>
      </c>
      <c r="N51" s="43">
        <f>ROUND((G51)/(VLOOKUP(B51,GDP!A$9:I$41,9,FALSE)*42)*1000,4)</f>
        <v>0</v>
      </c>
      <c r="O51">
        <f t="shared" si="13"/>
        <v>0</v>
      </c>
      <c r="P51" s="57">
        <v>-9</v>
      </c>
      <c r="Q51">
        <f>VLOOKUP(A51,Risk!A$1:D$156,4,FALSE)</f>
        <v>0.8</v>
      </c>
      <c r="R51" s="43">
        <f>VLOOKUP(A51,'Insurance penetration'!A$1:M$157,13,FALSE)</f>
        <v>2</v>
      </c>
      <c r="S51" s="43">
        <f t="shared" si="5"/>
        <v>1</v>
      </c>
      <c r="T51" s="43" t="s">
        <v>269</v>
      </c>
      <c r="U51" s="43" t="s">
        <v>268</v>
      </c>
    </row>
    <row r="52" spans="1:21" x14ac:dyDescent="0.25">
      <c r="A52" t="str">
        <f t="shared" si="8"/>
        <v>MaltaEarthquake</v>
      </c>
      <c r="B52" t="s">
        <v>45</v>
      </c>
      <c r="C52" t="s">
        <v>46</v>
      </c>
      <c r="D52" t="s">
        <v>65</v>
      </c>
      <c r="E52" s="43">
        <v>0</v>
      </c>
      <c r="F52" s="43">
        <v>0</v>
      </c>
      <c r="G52">
        <v>0</v>
      </c>
      <c r="H52">
        <v>0</v>
      </c>
      <c r="I52" s="26">
        <f t="shared" si="9"/>
        <v>0</v>
      </c>
      <c r="J52" s="26">
        <f t="shared" si="10"/>
        <v>0</v>
      </c>
      <c r="K52" s="27">
        <f t="shared" si="11"/>
        <v>100</v>
      </c>
      <c r="L52" s="43">
        <f t="shared" si="12"/>
        <v>-9</v>
      </c>
      <c r="M52">
        <f>ROUND((E52)/(VLOOKUP(B52,GDP!A$9:I$41,5,FALSE)*42)*1000,4)</f>
        <v>0</v>
      </c>
      <c r="N52" s="43">
        <f>ROUND((G52)/(VLOOKUP(B52,GDP!A$9:I$41,9,FALSE)*42)*1000,4)</f>
        <v>0</v>
      </c>
      <c r="O52">
        <f t="shared" si="13"/>
        <v>0</v>
      </c>
      <c r="P52" s="57">
        <v>-9</v>
      </c>
      <c r="Q52">
        <f>VLOOKUP(A52,Risk!A$1:D$156,4,FALSE)</f>
        <v>1.3</v>
      </c>
      <c r="R52" s="43">
        <f>VLOOKUP(A52,'Insurance penetration'!A$1:M$157,13,FALSE)</f>
        <v>4</v>
      </c>
      <c r="S52" s="43">
        <f t="shared" si="5"/>
        <v>1.5</v>
      </c>
      <c r="T52" s="43" t="s">
        <v>212</v>
      </c>
      <c r="U52" s="43" t="s">
        <v>270</v>
      </c>
    </row>
    <row r="53" spans="1:21" x14ac:dyDescent="0.25">
      <c r="A53" t="str">
        <f t="shared" si="8"/>
        <v>NetherlandsEarthquake</v>
      </c>
      <c r="B53" t="s">
        <v>47</v>
      </c>
      <c r="C53" t="s">
        <v>48</v>
      </c>
      <c r="D53" t="s">
        <v>65</v>
      </c>
      <c r="E53" s="43">
        <v>374</v>
      </c>
      <c r="F53" s="43">
        <v>38</v>
      </c>
      <c r="G53">
        <v>0</v>
      </c>
      <c r="H53">
        <v>0</v>
      </c>
      <c r="I53" s="26">
        <f t="shared" si="9"/>
        <v>10</v>
      </c>
      <c r="J53" s="26">
        <f t="shared" si="10"/>
        <v>0</v>
      </c>
      <c r="K53" s="27">
        <f t="shared" si="11"/>
        <v>90</v>
      </c>
      <c r="L53" s="43">
        <f t="shared" si="12"/>
        <v>1.5</v>
      </c>
      <c r="M53">
        <f>ROUND((E53)/(VLOOKUP(B53,GDP!A$9:I$41,5,FALSE)*42)*1000,4)</f>
        <v>1.03E-2</v>
      </c>
      <c r="N53" s="43">
        <f>ROUND((G53)/(VLOOKUP(B53,GDP!A$9:I$41,9,FALSE)*42)*1000,4)</f>
        <v>0</v>
      </c>
      <c r="O53">
        <f t="shared" si="13"/>
        <v>1.03E-2</v>
      </c>
      <c r="P53" s="57">
        <f t="shared" ref="P53:P60" si="14">LOG(O53)</f>
        <v>-1.9871627752948278</v>
      </c>
      <c r="Q53">
        <f>VLOOKUP(A53,Risk!A$1:D$156,4,FALSE)</f>
        <v>1</v>
      </c>
      <c r="R53" s="43">
        <f>VLOOKUP(A53,'Insurance penetration'!A$1:M$157,13,FALSE)</f>
        <v>4</v>
      </c>
      <c r="S53" s="43">
        <f t="shared" si="5"/>
        <v>1.5</v>
      </c>
      <c r="T53" s="43" t="s">
        <v>199</v>
      </c>
      <c r="U53" s="43" t="s">
        <v>271</v>
      </c>
    </row>
    <row r="54" spans="1:21" x14ac:dyDescent="0.25">
      <c r="A54" t="str">
        <f t="shared" si="8"/>
        <v>NorwayEarthquake</v>
      </c>
      <c r="B54" t="s">
        <v>49</v>
      </c>
      <c r="C54" t="s">
        <v>50</v>
      </c>
      <c r="D54" t="s">
        <v>65</v>
      </c>
      <c r="E54" s="43">
        <v>1.52</v>
      </c>
      <c r="F54" s="43">
        <v>1.52</v>
      </c>
      <c r="G54">
        <v>0</v>
      </c>
      <c r="H54">
        <v>0</v>
      </c>
      <c r="I54" s="26">
        <f t="shared" si="9"/>
        <v>100</v>
      </c>
      <c r="J54" s="26">
        <f t="shared" si="10"/>
        <v>0</v>
      </c>
      <c r="K54" s="27">
        <f t="shared" si="11"/>
        <v>0</v>
      </c>
      <c r="L54" s="43">
        <f t="shared" si="12"/>
        <v>0</v>
      </c>
      <c r="M54">
        <f>ROUND((E54)/(VLOOKUP(B54,GDP!A$9:I$41,5,FALSE)*42)*1000,4)</f>
        <v>1E-4</v>
      </c>
      <c r="N54" s="43">
        <f>ROUND((G54)/(VLOOKUP(B54,GDP!A$9:I$41,9,FALSE)*42)*1000,4)</f>
        <v>0</v>
      </c>
      <c r="O54">
        <f t="shared" si="13"/>
        <v>1E-4</v>
      </c>
      <c r="P54" s="57">
        <f t="shared" si="14"/>
        <v>-4</v>
      </c>
      <c r="Q54">
        <f>VLOOKUP(A54,Risk!A$1:D$156,4,FALSE)</f>
        <v>1</v>
      </c>
      <c r="R54" s="43">
        <f>VLOOKUP(A54,'Insurance penetration'!A$1:M$157,13,FALSE)</f>
        <v>1</v>
      </c>
      <c r="S54" s="43">
        <f t="shared" si="5"/>
        <v>1</v>
      </c>
      <c r="T54" s="43" t="s">
        <v>223</v>
      </c>
      <c r="U54" s="43" t="s">
        <v>222</v>
      </c>
    </row>
    <row r="55" spans="1:21" x14ac:dyDescent="0.25">
      <c r="A55" t="str">
        <f t="shared" si="8"/>
        <v>PolandEarthquake</v>
      </c>
      <c r="B55" t="s">
        <v>51</v>
      </c>
      <c r="C55" t="s">
        <v>52</v>
      </c>
      <c r="D55" t="s">
        <v>65</v>
      </c>
      <c r="E55" s="43">
        <v>34</v>
      </c>
      <c r="F55" s="43">
        <v>0</v>
      </c>
      <c r="G55">
        <v>0</v>
      </c>
      <c r="H55">
        <v>0</v>
      </c>
      <c r="I55" s="26">
        <f t="shared" si="9"/>
        <v>0</v>
      </c>
      <c r="J55" s="26">
        <f t="shared" si="10"/>
        <v>0</v>
      </c>
      <c r="K55" s="27">
        <f t="shared" si="11"/>
        <v>100</v>
      </c>
      <c r="L55" s="43">
        <f t="shared" si="12"/>
        <v>1</v>
      </c>
      <c r="M55">
        <f>ROUND((E55)/(VLOOKUP(B55,GDP!A$9:I$41,5,FALSE)*42)*1000,4)</f>
        <v>1.4E-3</v>
      </c>
      <c r="N55" s="43">
        <f>ROUND((G55)/(VLOOKUP(B55,GDP!A$9:I$41,9,FALSE)*42)*1000,4)</f>
        <v>0</v>
      </c>
      <c r="O55">
        <f t="shared" si="13"/>
        <v>1.4E-3</v>
      </c>
      <c r="P55" s="57">
        <f t="shared" si="14"/>
        <v>-2.8538719643217618</v>
      </c>
      <c r="Q55">
        <f>VLOOKUP(A55,Risk!A$1:D$156,4,FALSE)</f>
        <v>1</v>
      </c>
      <c r="R55" s="43">
        <f>VLOOKUP(A55,'Insurance penetration'!A$1:M$157,13,FALSE)</f>
        <v>3</v>
      </c>
      <c r="S55" s="43">
        <f t="shared" si="5"/>
        <v>1</v>
      </c>
      <c r="T55" s="43" t="s">
        <v>301</v>
      </c>
      <c r="U55" s="43" t="s">
        <v>290</v>
      </c>
    </row>
    <row r="56" spans="1:21" x14ac:dyDescent="0.25">
      <c r="A56" t="str">
        <f t="shared" si="8"/>
        <v>PortugalEarthquake</v>
      </c>
      <c r="B56" t="s">
        <v>53</v>
      </c>
      <c r="C56" t="s">
        <v>54</v>
      </c>
      <c r="D56" t="s">
        <v>65</v>
      </c>
      <c r="E56" s="43">
        <v>130</v>
      </c>
      <c r="F56" s="43">
        <v>0</v>
      </c>
      <c r="G56">
        <v>0</v>
      </c>
      <c r="H56">
        <v>0</v>
      </c>
      <c r="I56" s="26">
        <f t="shared" si="9"/>
        <v>0</v>
      </c>
      <c r="J56" s="26">
        <f t="shared" si="10"/>
        <v>0</v>
      </c>
      <c r="K56" s="27">
        <f t="shared" si="11"/>
        <v>100</v>
      </c>
      <c r="L56" s="43">
        <f t="shared" si="12"/>
        <v>1.5</v>
      </c>
      <c r="M56">
        <f>ROUND((E56)/(VLOOKUP(B56,GDP!A$9:I$41,5,FALSE)*42)*1000,4)</f>
        <v>1.47E-2</v>
      </c>
      <c r="N56" s="43">
        <f>ROUND((G56)/(VLOOKUP(B56,GDP!A$9:I$41,9,FALSE)*42)*1000,4)</f>
        <v>0</v>
      </c>
      <c r="O56">
        <f t="shared" si="13"/>
        <v>1.47E-2</v>
      </c>
      <c r="P56" s="57">
        <f t="shared" si="14"/>
        <v>-1.832682665251824</v>
      </c>
      <c r="Q56">
        <f>VLOOKUP(A56,Risk!A$1:D$156,4,FALSE)</f>
        <v>2.2999999999999998</v>
      </c>
      <c r="R56" s="43">
        <f>VLOOKUP(A56,'Insurance penetration'!A$1:M$157,13,FALSE)</f>
        <v>4</v>
      </c>
      <c r="S56" s="43">
        <f t="shared" si="5"/>
        <v>2.5</v>
      </c>
      <c r="T56" s="36" t="s">
        <v>206</v>
      </c>
      <c r="U56" s="43" t="s">
        <v>273</v>
      </c>
    </row>
    <row r="57" spans="1:21" x14ac:dyDescent="0.25">
      <c r="A57" t="str">
        <f t="shared" si="8"/>
        <v>RomaniaEarthquake</v>
      </c>
      <c r="B57" t="s">
        <v>55</v>
      </c>
      <c r="C57" t="s">
        <v>56</v>
      </c>
      <c r="D57" t="s">
        <v>65</v>
      </c>
      <c r="E57" s="43">
        <v>717</v>
      </c>
      <c r="F57" s="43">
        <v>0</v>
      </c>
      <c r="G57">
        <v>62.216000000000001</v>
      </c>
      <c r="H57">
        <v>49.151000000000003</v>
      </c>
      <c r="I57" s="26">
        <f t="shared" si="9"/>
        <v>0</v>
      </c>
      <c r="J57" s="26">
        <f t="shared" si="10"/>
        <v>79</v>
      </c>
      <c r="K57" s="27">
        <f t="shared" si="11"/>
        <v>60.5</v>
      </c>
      <c r="L57" s="43">
        <f t="shared" si="12"/>
        <v>1.5</v>
      </c>
      <c r="M57">
        <f>ROUND((E57)/(VLOOKUP(B57,GDP!A$9:I$41,5,FALSE)*42)*1000,4)</f>
        <v>7.1099999999999997E-2</v>
      </c>
      <c r="N57" s="43">
        <f>ROUND((G57)/(VLOOKUP(B57,GDP!A$9:I$41,9,FALSE)*42)*1000,4)</f>
        <v>5.4999999999999997E-3</v>
      </c>
      <c r="O57">
        <f t="shared" si="13"/>
        <v>3.8300000000000001E-2</v>
      </c>
      <c r="P57" s="57">
        <f t="shared" si="14"/>
        <v>-1.4168012260313771</v>
      </c>
      <c r="Q57">
        <f>VLOOKUP(A57,Risk!A$1:D$156,4,FALSE)</f>
        <v>3.3</v>
      </c>
      <c r="R57" s="43">
        <f>VLOOKUP(A57,'Insurance penetration'!A$1:M$157,13,FALSE)</f>
        <v>3</v>
      </c>
      <c r="S57" s="43">
        <f t="shared" si="5"/>
        <v>3</v>
      </c>
      <c r="T57" s="43" t="s">
        <v>266</v>
      </c>
      <c r="U57" s="43" t="s">
        <v>282</v>
      </c>
    </row>
    <row r="58" spans="1:21" x14ac:dyDescent="0.25">
      <c r="A58" t="str">
        <f t="shared" si="8"/>
        <v>SlovakiaEarthquake</v>
      </c>
      <c r="B58" t="s">
        <v>57</v>
      </c>
      <c r="C58" t="s">
        <v>58</v>
      </c>
      <c r="D58" t="s">
        <v>65</v>
      </c>
      <c r="E58" s="43">
        <v>1</v>
      </c>
      <c r="F58" s="43">
        <v>0</v>
      </c>
      <c r="G58">
        <v>0</v>
      </c>
      <c r="H58">
        <v>0</v>
      </c>
      <c r="I58" s="26">
        <f t="shared" si="9"/>
        <v>0</v>
      </c>
      <c r="J58" s="26">
        <f t="shared" si="10"/>
        <v>0</v>
      </c>
      <c r="K58" s="27">
        <f t="shared" si="11"/>
        <v>100</v>
      </c>
      <c r="L58" s="43">
        <f t="shared" si="12"/>
        <v>0</v>
      </c>
      <c r="M58">
        <f>ROUND((E58)/(VLOOKUP(B58,GDP!A$9:I$41,5,FALSE)*42)*1000,4)</f>
        <v>2.0000000000000001E-4</v>
      </c>
      <c r="N58" s="43">
        <f>ROUND((G58)/(VLOOKUP(B58,GDP!A$9:I$41,9,FALSE)*42)*1000,4)</f>
        <v>0</v>
      </c>
      <c r="O58">
        <f t="shared" si="13"/>
        <v>2.0000000000000001E-4</v>
      </c>
      <c r="P58" s="57">
        <f t="shared" si="14"/>
        <v>-3.6989700043360187</v>
      </c>
      <c r="Q58">
        <f>VLOOKUP(A58,Risk!A$1:D$156,4,FALSE)</f>
        <v>1.6</v>
      </c>
      <c r="R58" s="43">
        <f>VLOOKUP(A58,'Insurance penetration'!A$1:M$157,13,FALSE)</f>
        <v>3</v>
      </c>
      <c r="S58" s="43">
        <f t="shared" si="5"/>
        <v>1.5</v>
      </c>
      <c r="T58" s="43" t="s">
        <v>280</v>
      </c>
      <c r="U58" s="43" t="s">
        <v>291</v>
      </c>
    </row>
    <row r="59" spans="1:21" x14ac:dyDescent="0.25">
      <c r="A59" t="str">
        <f t="shared" si="8"/>
        <v>SloveniaEarthquake</v>
      </c>
      <c r="B59" t="s">
        <v>59</v>
      </c>
      <c r="C59" t="s">
        <v>60</v>
      </c>
      <c r="D59" t="s">
        <v>65</v>
      </c>
      <c r="E59" s="43">
        <v>18</v>
      </c>
      <c r="F59" s="43">
        <v>1</v>
      </c>
      <c r="G59">
        <v>14.346</v>
      </c>
      <c r="H59">
        <v>1.4350000000000001</v>
      </c>
      <c r="I59" s="26">
        <f t="shared" si="9"/>
        <v>6</v>
      </c>
      <c r="J59" s="26">
        <f t="shared" si="10"/>
        <v>10</v>
      </c>
      <c r="K59" s="27">
        <f t="shared" si="11"/>
        <v>92</v>
      </c>
      <c r="L59" s="43">
        <f t="shared" si="12"/>
        <v>1</v>
      </c>
      <c r="M59">
        <f>ROUND((E59)/(VLOOKUP(B59,GDP!A$9:I$41,5,FALSE)*42)*1000,4)</f>
        <v>8.2000000000000007E-3</v>
      </c>
      <c r="N59" s="43">
        <f>ROUND((G59)/(VLOOKUP(B59,GDP!A$9:I$41,9,FALSE)*42)*1000,4)</f>
        <v>5.7999999999999996E-3</v>
      </c>
      <c r="O59">
        <f t="shared" si="13"/>
        <v>7.0000000000000001E-3</v>
      </c>
      <c r="P59" s="57">
        <f t="shared" si="14"/>
        <v>-2.1549019599857431</v>
      </c>
      <c r="Q59">
        <f>VLOOKUP(A59,Risk!A$1:D$156,4,FALSE)</f>
        <v>3</v>
      </c>
      <c r="R59" s="43">
        <f>VLOOKUP(A59,'Insurance penetration'!A$1:M$157,13,FALSE)</f>
        <v>2</v>
      </c>
      <c r="S59" s="43">
        <f t="shared" si="5"/>
        <v>2.5</v>
      </c>
      <c r="T59" s="34" t="s">
        <v>293</v>
      </c>
      <c r="U59" s="43" t="s">
        <v>281</v>
      </c>
    </row>
    <row r="60" spans="1:21" x14ac:dyDescent="0.25">
      <c r="A60" t="str">
        <f t="shared" si="8"/>
        <v>SpainEarthquake</v>
      </c>
      <c r="B60" t="s">
        <v>61</v>
      </c>
      <c r="C60" t="s">
        <v>62</v>
      </c>
      <c r="D60" t="s">
        <v>65</v>
      </c>
      <c r="E60" s="43">
        <v>646</v>
      </c>
      <c r="F60" s="43">
        <v>600.13</v>
      </c>
      <c r="G60">
        <v>312.50900000000001</v>
      </c>
      <c r="H60">
        <v>120.464</v>
      </c>
      <c r="I60" s="26">
        <f t="shared" si="9"/>
        <v>93</v>
      </c>
      <c r="J60" s="26">
        <f t="shared" si="10"/>
        <v>39</v>
      </c>
      <c r="K60" s="27">
        <f t="shared" si="11"/>
        <v>34</v>
      </c>
      <c r="L60" s="43">
        <f t="shared" si="12"/>
        <v>1</v>
      </c>
      <c r="M60">
        <f>ROUND((E60)/(VLOOKUP(B60,GDP!A$9:I$41,5,FALSE)*42)*1000,4)</f>
        <v>1.2800000000000001E-2</v>
      </c>
      <c r="N60" s="43">
        <f>ROUND((G60)/(VLOOKUP(B60,GDP!A$9:I$41,9,FALSE)*42)*1000,4)</f>
        <v>5.4999999999999997E-3</v>
      </c>
      <c r="O60">
        <f t="shared" si="13"/>
        <v>9.1999999999999998E-3</v>
      </c>
      <c r="P60" s="57">
        <f t="shared" si="14"/>
        <v>-2.0362121726544449</v>
      </c>
      <c r="Q60">
        <f>VLOOKUP(A60,Risk!A$1:D$156,4,FALSE)</f>
        <v>1.2</v>
      </c>
      <c r="R60" s="43">
        <f>VLOOKUP(A60,'Insurance penetration'!A$1:M$157,13,FALSE)</f>
        <v>2</v>
      </c>
      <c r="S60" s="43">
        <f t="shared" si="5"/>
        <v>1</v>
      </c>
      <c r="T60" s="43" t="s">
        <v>294</v>
      </c>
      <c r="U60" s="43" t="s">
        <v>275</v>
      </c>
    </row>
    <row r="61" spans="1:21" x14ac:dyDescent="0.25">
      <c r="A61" t="str">
        <f t="shared" si="8"/>
        <v>SwedenEarthquake</v>
      </c>
      <c r="B61" t="s">
        <v>63</v>
      </c>
      <c r="C61" t="s">
        <v>64</v>
      </c>
      <c r="D61" t="s">
        <v>65</v>
      </c>
      <c r="E61">
        <v>0</v>
      </c>
      <c r="F61">
        <v>0</v>
      </c>
      <c r="G61">
        <v>0</v>
      </c>
      <c r="H61">
        <v>0</v>
      </c>
      <c r="I61" s="26">
        <f t="shared" si="9"/>
        <v>0</v>
      </c>
      <c r="J61" s="26">
        <f t="shared" si="10"/>
        <v>0</v>
      </c>
      <c r="K61" s="27">
        <f t="shared" si="11"/>
        <v>100</v>
      </c>
      <c r="L61" s="43">
        <f t="shared" si="12"/>
        <v>-9</v>
      </c>
      <c r="M61">
        <f>ROUND((E61)/(VLOOKUP(B61,GDP!A$9:I$41,5,FALSE)*42)*1000,4)</f>
        <v>0</v>
      </c>
      <c r="N61" s="43">
        <f>ROUND((G61)/(VLOOKUP(B61,GDP!A$9:I$41,9,FALSE)*42)*1000,4)</f>
        <v>0</v>
      </c>
      <c r="O61">
        <f t="shared" si="13"/>
        <v>0</v>
      </c>
      <c r="P61" s="57">
        <v>-9</v>
      </c>
      <c r="Q61">
        <f>VLOOKUP(A61,Risk!A$1:D$156,4,FALSE)</f>
        <v>0.4</v>
      </c>
      <c r="R61" s="43">
        <f>VLOOKUP(A61,'Insurance penetration'!A$1:M$157,13,FALSE)</f>
        <v>2</v>
      </c>
      <c r="S61" s="43">
        <f t="shared" si="5"/>
        <v>0</v>
      </c>
      <c r="T61" s="43" t="s">
        <v>278</v>
      </c>
      <c r="U61" s="43" t="s">
        <v>277</v>
      </c>
    </row>
    <row r="62" spans="1:21" x14ac:dyDescent="0.25">
      <c r="A62" t="str">
        <f t="shared" si="8"/>
        <v>AustriaFlood*</v>
      </c>
      <c r="B62" t="s">
        <v>4</v>
      </c>
      <c r="C62" t="s">
        <v>5</v>
      </c>
      <c r="D62" t="s">
        <v>176</v>
      </c>
      <c r="E62" s="22">
        <v>6696</v>
      </c>
      <c r="F62" s="22">
        <v>844</v>
      </c>
      <c r="G62">
        <v>6522.0990000000002</v>
      </c>
      <c r="H62">
        <v>1056.296</v>
      </c>
      <c r="I62" s="26">
        <f t="shared" si="9"/>
        <v>13</v>
      </c>
      <c r="J62" s="26">
        <f t="shared" si="10"/>
        <v>16</v>
      </c>
      <c r="K62" s="27">
        <f t="shared" si="11"/>
        <v>85.5</v>
      </c>
      <c r="L62" s="43">
        <f t="shared" si="12"/>
        <v>3</v>
      </c>
      <c r="M62">
        <f>ROUND((E62)/(VLOOKUP(B62,GDP!A$9:I$41,5,FALSE)*42)*1000,4)</f>
        <v>0.3952</v>
      </c>
      <c r="N62" s="43">
        <f>ROUND((G62)/(VLOOKUP(B62,GDP!A$9:I$41,9,FALSE)*42)*1000,4)</f>
        <v>0.34139999999999998</v>
      </c>
      <c r="O62">
        <f t="shared" si="13"/>
        <v>0.36830000000000002</v>
      </c>
      <c r="P62" s="57">
        <f>LOG(O62)</f>
        <v>-0.43379828114508701</v>
      </c>
      <c r="Q62">
        <f>VLOOKUP(A62,Risk!A$1:D$156,4,FALSE)</f>
        <v>3</v>
      </c>
      <c r="R62" s="43">
        <f>VLOOKUP(A62,'Insurance penetration'!A$1:M$157,13,FALSE)</f>
        <v>2</v>
      </c>
      <c r="S62" s="43">
        <f t="shared" si="5"/>
        <v>2.5</v>
      </c>
      <c r="T62" s="43" t="s">
        <v>237</v>
      </c>
      <c r="U62" s="43" t="s">
        <v>241</v>
      </c>
    </row>
    <row r="63" spans="1:21" x14ac:dyDescent="0.25">
      <c r="A63" t="str">
        <f t="shared" si="8"/>
        <v>BelgiumFlood*</v>
      </c>
      <c r="B63" t="s">
        <v>7</v>
      </c>
      <c r="C63" t="s">
        <v>8</v>
      </c>
      <c r="D63" t="s">
        <v>176</v>
      </c>
      <c r="E63" s="22">
        <v>10955</v>
      </c>
      <c r="F63" s="22">
        <v>2139</v>
      </c>
      <c r="G63">
        <v>2044.4459999999999</v>
      </c>
      <c r="H63">
        <v>1.6619999999999999</v>
      </c>
      <c r="I63" s="26">
        <f t="shared" si="9"/>
        <v>20</v>
      </c>
      <c r="J63" s="26">
        <f t="shared" si="10"/>
        <v>0</v>
      </c>
      <c r="K63" s="27">
        <f t="shared" si="11"/>
        <v>80</v>
      </c>
      <c r="L63" s="43">
        <f t="shared" si="12"/>
        <v>2.5</v>
      </c>
      <c r="M63">
        <f>ROUND((E63)/(VLOOKUP(B63,GDP!A$9:I$41,5,FALSE)*42)*1000,4)</f>
        <v>0.51449999999999996</v>
      </c>
      <c r="N63" s="43">
        <f>ROUND((G63)/(VLOOKUP(B63,GDP!A$9:I$41,9,FALSE)*42)*1000,4)</f>
        <v>8.5199999999999998E-2</v>
      </c>
      <c r="O63">
        <f t="shared" si="13"/>
        <v>0.2999</v>
      </c>
      <c r="P63" s="57">
        <f>LOG(O63)</f>
        <v>-0.52302353424047288</v>
      </c>
      <c r="Q63">
        <f>VLOOKUP(A63,Risk!A$1:D$156,4,FALSE)</f>
        <v>2.5</v>
      </c>
      <c r="R63" s="43">
        <f>VLOOKUP(A63,'Insurance penetration'!A$1:M$157,13,FALSE)</f>
        <v>1</v>
      </c>
      <c r="S63" s="43">
        <f t="shared" si="5"/>
        <v>1.5</v>
      </c>
      <c r="T63" s="43" t="s">
        <v>243</v>
      </c>
      <c r="U63" s="43" t="s">
        <v>227</v>
      </c>
    </row>
    <row r="64" spans="1:21" x14ac:dyDescent="0.25">
      <c r="A64" t="str">
        <f t="shared" si="8"/>
        <v>BulgariaFlood*</v>
      </c>
      <c r="B64" t="s">
        <v>9</v>
      </c>
      <c r="C64" t="s">
        <v>10</v>
      </c>
      <c r="D64" t="s">
        <v>176</v>
      </c>
      <c r="E64" s="22">
        <v>2819</v>
      </c>
      <c r="F64" s="22">
        <v>0</v>
      </c>
      <c r="G64">
        <v>1090.3869999999999</v>
      </c>
      <c r="H64">
        <v>0</v>
      </c>
      <c r="I64" s="26">
        <f t="shared" si="9"/>
        <v>0</v>
      </c>
      <c r="J64" s="26">
        <f t="shared" si="10"/>
        <v>0</v>
      </c>
      <c r="K64" s="27">
        <f t="shared" si="11"/>
        <v>100</v>
      </c>
      <c r="L64" s="43">
        <f t="shared" si="12"/>
        <v>3</v>
      </c>
      <c r="M64">
        <f>ROUND((E64)/(VLOOKUP(B64,GDP!A$9:I$41,5,FALSE)*42)*1000,4)</f>
        <v>0.9889</v>
      </c>
      <c r="N64" s="43">
        <f>ROUND((G64)/(VLOOKUP(B64,GDP!A$9:I$41,9,FALSE)*42)*1000,4)</f>
        <v>0.3392</v>
      </c>
      <c r="O64">
        <f t="shared" si="13"/>
        <v>0.66410000000000002</v>
      </c>
      <c r="P64" s="57">
        <f>LOG(O64)</f>
        <v>-0.1777665197611559</v>
      </c>
      <c r="Q64">
        <f>VLOOKUP(A64,Risk!A$1:D$156,4,FALSE)</f>
        <v>2.5</v>
      </c>
      <c r="R64" s="43">
        <f>VLOOKUP(A64,'Insurance penetration'!A$1:M$157,13,FALSE)</f>
        <v>3</v>
      </c>
      <c r="S64" s="43">
        <f t="shared" si="5"/>
        <v>2.5</v>
      </c>
      <c r="T64" s="43" t="s">
        <v>244</v>
      </c>
      <c r="U64" s="43" t="s">
        <v>238</v>
      </c>
    </row>
    <row r="65" spans="1:21" x14ac:dyDescent="0.25">
      <c r="A65" t="str">
        <f t="shared" si="8"/>
        <v>CroatiaFlood*</v>
      </c>
      <c r="B65" t="s">
        <v>11</v>
      </c>
      <c r="C65" t="s">
        <v>12</v>
      </c>
      <c r="D65" t="s">
        <v>176</v>
      </c>
      <c r="E65" s="22">
        <v>1843</v>
      </c>
      <c r="F65" s="22">
        <v>112</v>
      </c>
      <c r="G65">
        <v>99.412999999999997</v>
      </c>
      <c r="H65">
        <v>0</v>
      </c>
      <c r="I65" s="26">
        <f t="shared" si="9"/>
        <v>6</v>
      </c>
      <c r="J65" s="26">
        <f t="shared" si="10"/>
        <v>0</v>
      </c>
      <c r="K65" s="27">
        <f t="shared" si="11"/>
        <v>94</v>
      </c>
      <c r="L65" s="43">
        <f t="shared" si="12"/>
        <v>3</v>
      </c>
      <c r="M65">
        <f>ROUND((E65)/(VLOOKUP(B65,GDP!A$9:I$41,5,FALSE)*42)*1000,4)</f>
        <v>0.76570000000000005</v>
      </c>
      <c r="N65" s="43">
        <f>ROUND((G65)/(VLOOKUP(B65,GDP!A$9:I$41,9,FALSE)*42)*1000,4)</f>
        <v>3.6600000000000001E-2</v>
      </c>
      <c r="O65">
        <f t="shared" si="13"/>
        <v>0.4012</v>
      </c>
      <c r="P65" s="57">
        <f>LOG(O65)</f>
        <v>-0.39663907565161949</v>
      </c>
      <c r="Q65">
        <f>VLOOKUP(A65,Risk!A$1:D$156,4,FALSE)</f>
        <v>2.5</v>
      </c>
      <c r="R65" s="43">
        <f>VLOOKUP(A65,'Insurance penetration'!A$1:M$157,13,FALSE)</f>
        <v>4</v>
      </c>
      <c r="S65" s="43">
        <f t="shared" si="5"/>
        <v>3</v>
      </c>
      <c r="T65" s="43" t="s">
        <v>245</v>
      </c>
      <c r="U65" s="43" t="s">
        <v>289</v>
      </c>
    </row>
    <row r="66" spans="1:21" x14ac:dyDescent="0.25">
      <c r="A66" t="str">
        <f t="shared" ref="A66:A97" si="15">CONCATENATE(B66,D66)</f>
        <v>CyprusFlood*</v>
      </c>
      <c r="B66" t="s">
        <v>13</v>
      </c>
      <c r="C66" t="s">
        <v>14</v>
      </c>
      <c r="D66" t="s">
        <v>176</v>
      </c>
      <c r="E66" s="22">
        <v>0</v>
      </c>
      <c r="F66" s="22">
        <v>0</v>
      </c>
      <c r="G66">
        <v>0</v>
      </c>
      <c r="H66">
        <v>0</v>
      </c>
      <c r="I66" s="26">
        <f t="shared" ref="I66:I97" si="16">ROUND(IFERROR(100*((F66/E66)),0),0)</f>
        <v>0</v>
      </c>
      <c r="J66" s="26">
        <f t="shared" ref="J66:J97" si="17">ROUND(IFERROR(100*((H66/G66)),0),0)</f>
        <v>0</v>
      </c>
      <c r="K66" s="27">
        <f t="shared" ref="K66:K97" si="18">IF(J66=0,100-ROUND(I66,4), 100-ROUND((I66+J66)/2,4))</f>
        <v>100</v>
      </c>
      <c r="L66" s="43">
        <f t="shared" ref="L66:L97" si="19">IF(P66&lt;-4,-9,IF(P66&lt;-3.5,0,IF(P66&lt;-2,1,IF(AND(P66&lt;-1.5,K66&lt;75),1,IF(AND(P66&lt;-1.5,K66&gt;=75),1.5,IF(AND(P66&lt;-1,K66&lt;50),1,IF(AND(P66&lt;-1,K66&lt;75),1.5,IF(AND(P66&lt;-1,K66&lt;=100),2,IF(AND(P66&lt;-0.5,K66&lt;25),1,IF(AND(P66&lt;-0.5,K66&lt;50),1.5,IF(AND(P66&lt;-0.5,K66&lt;75),2,IF(AND(P66&lt;-0.5,K66&lt;=100),2.5,IF(AND(P66&lt;0,K66&lt;25),1.5,IF(AND(P66&lt;0,K66&lt;50),2,IF(AND(P66&lt;0,K66&lt;75),2.5,IF(AND(P66&lt;0,K66&lt;=100),3,IF(AND(P66&lt;0.5,K66&lt;25),2,IF(AND(P66&lt;0.5,K66&lt;50),2.5,IF(AND(P66&lt;0.5,K66&lt;75),3,IF(AND(P66&lt;0.5,K66&lt;=100),3.5,IF(AND(P66&lt;1,K66&lt;25),2.5,IF(AND(P66&lt;1,K66&lt;50),3,IF(AND(P66&lt;1,K66&lt;75),3.5,IF(AND(P66&lt;1,K66&lt;=100),4))))))))))))))))))))))))</f>
        <v>-9</v>
      </c>
      <c r="M66">
        <f>ROUND((E66)/(VLOOKUP(B66,GDP!A$9:I$41,5,FALSE)*42)*1000,4)</f>
        <v>0</v>
      </c>
      <c r="N66" s="43">
        <f>ROUND((G66)/(VLOOKUP(B66,GDP!A$9:I$41,9,FALSE)*42)*1000,4)</f>
        <v>0</v>
      </c>
      <c r="O66">
        <f t="shared" ref="O66:O97" si="20">IF(N66=0,ROUND(M66,4), ROUND((M66+N66)/2,4))</f>
        <v>0</v>
      </c>
      <c r="P66" s="57">
        <v>-9</v>
      </c>
      <c r="Q66">
        <f>VLOOKUP(A66,Risk!A$1:D$156,4,FALSE)</f>
        <v>1</v>
      </c>
      <c r="R66" s="43">
        <f>VLOOKUP(A66,'Insurance penetration'!A$1:M$157,13,FALSE)</f>
        <v>3</v>
      </c>
      <c r="S66" s="43">
        <f t="shared" si="5"/>
        <v>1</v>
      </c>
      <c r="T66" s="43" t="s">
        <v>239</v>
      </c>
      <c r="U66" s="43" t="s">
        <v>246</v>
      </c>
    </row>
    <row r="67" spans="1:21" x14ac:dyDescent="0.25">
      <c r="A67" t="str">
        <f t="shared" si="15"/>
        <v>Czech RepublicFlood*</v>
      </c>
      <c r="B67" t="s">
        <v>15</v>
      </c>
      <c r="C67" t="s">
        <v>16</v>
      </c>
      <c r="D67" t="s">
        <v>176</v>
      </c>
      <c r="E67" s="22">
        <v>8813</v>
      </c>
      <c r="F67" s="22">
        <v>3629.7869999999998</v>
      </c>
      <c r="G67">
        <v>8598.0679999999993</v>
      </c>
      <c r="H67">
        <v>2896.3319999999999</v>
      </c>
      <c r="I67" s="26">
        <f t="shared" si="16"/>
        <v>41</v>
      </c>
      <c r="J67" s="26">
        <f t="shared" si="17"/>
        <v>34</v>
      </c>
      <c r="K67" s="27">
        <f t="shared" si="18"/>
        <v>62.5</v>
      </c>
      <c r="L67" s="43">
        <f t="shared" si="19"/>
        <v>2.5</v>
      </c>
      <c r="M67">
        <f>ROUND((E67)/(VLOOKUP(B67,GDP!A$9:I$41,5,FALSE)*42)*1000,4)</f>
        <v>0.879</v>
      </c>
      <c r="N67" s="43">
        <f>ROUND((G67)/(VLOOKUP(B67,GDP!A$9:I$41,9,FALSE)*42)*1000,4)</f>
        <v>0.76049999999999995</v>
      </c>
      <c r="O67">
        <f t="shared" si="20"/>
        <v>0.81979999999999997</v>
      </c>
      <c r="P67" s="57">
        <f t="shared" ref="P67:P91" si="21">LOG(O67)</f>
        <v>-8.6292086019517072E-2</v>
      </c>
      <c r="Q67">
        <f>VLOOKUP(A67,Risk!A$1:D$156,4,FALSE)</f>
        <v>3.3</v>
      </c>
      <c r="R67" s="43">
        <f>VLOOKUP(A67,'Insurance penetration'!A$1:M$157,13,FALSE)</f>
        <v>1</v>
      </c>
      <c r="S67" s="43">
        <f t="shared" ref="S67:S130" si="22">IF(Q67&lt;0.5,0,IF(Q67&lt;1,1,IF(AND(Q67&lt;1.5,R67&lt;1.5),1,IF(AND(Q67&lt;1.5,R67&lt;2.5),1,IF(AND(Q67&lt;1.5,R67&lt;3.5),1,IF(AND(Q67&lt;1.5,R67&lt;4.5),1.5,IF(AND(Q67&lt;2,R67&lt;1.5),1,IF(AND(Q67&lt;2,R67&lt;2.5),1,IF(AND(Q67&lt;2,R67&lt;3.5),1.5,IF(AND(Q67&lt;2,R67&lt;4.5),2,IF(AND(Q67&lt;2.5,R67&lt;1.5),1,IF(AND(Q67&lt;2.5,R67&lt;2.5),1.5,IF(AND(Q67&lt;2.5,R67&lt;3.5),2,IF(AND(Q67&lt;2.5,R67&lt;4.5),2.5,IF(AND(Q67&lt;3,R67&lt;1.5),1.5,IF(AND(Q67&lt;3,R67&lt;2.5),2,IF(AND(Q67&lt;3,R67&lt;3.5),2.5,IF(AND(Q67&lt;3,R67&lt;4.5),3,IF(AND(Q67&lt;3.5,R67&lt;1.5),2,IF(AND(Q67&lt;3.5,R67&lt;2.5),2.5,IF(AND(Q67&lt;3.5,R67&lt;3.5),3,IF(AND(Q67&lt;3.5,R67&lt;4.5),3.5,IF(AND(Q67&lt;4,R67&lt;1.5),2.5,IF(AND(Q67&lt;4,R67&lt;2.5),3,IF(AND(Q67&lt;4,R67&lt;3.5),3.5,IF(AND(Q67&lt;4,R67&lt;4.5),4))))))))))))))))))))))))))</f>
        <v>2</v>
      </c>
      <c r="T67" s="43" t="s">
        <v>248</v>
      </c>
      <c r="U67" s="43" t="s">
        <v>247</v>
      </c>
    </row>
    <row r="68" spans="1:21" x14ac:dyDescent="0.25">
      <c r="A68" t="str">
        <f t="shared" si="15"/>
        <v>DenmarkFlood*</v>
      </c>
      <c r="B68" t="s">
        <v>17</v>
      </c>
      <c r="C68" t="s">
        <v>18</v>
      </c>
      <c r="D68" t="s">
        <v>176</v>
      </c>
      <c r="E68" s="22">
        <v>1223</v>
      </c>
      <c r="F68" s="22">
        <v>877</v>
      </c>
      <c r="G68">
        <v>0</v>
      </c>
      <c r="H68">
        <v>0</v>
      </c>
      <c r="I68" s="26">
        <f t="shared" si="16"/>
        <v>72</v>
      </c>
      <c r="J68" s="26">
        <f t="shared" si="17"/>
        <v>0</v>
      </c>
      <c r="K68" s="27">
        <f t="shared" si="18"/>
        <v>28</v>
      </c>
      <c r="L68" s="43">
        <f t="shared" si="19"/>
        <v>1</v>
      </c>
      <c r="M68">
        <f>ROUND((E68)/(VLOOKUP(B68,GDP!A$9:I$41,5,FALSE)*42)*1000,4)</f>
        <v>8.6999999999999994E-2</v>
      </c>
      <c r="N68" s="43">
        <f>ROUND((G68)/(VLOOKUP(B68,GDP!A$9:I$41,9,FALSE)*42)*1000,4)</f>
        <v>0</v>
      </c>
      <c r="O68">
        <f t="shared" si="20"/>
        <v>8.6999999999999994E-2</v>
      </c>
      <c r="P68" s="57">
        <f t="shared" si="21"/>
        <v>-1.0604807473813815</v>
      </c>
      <c r="Q68">
        <f>VLOOKUP(A68,Risk!A$1:D$156,4,FALSE)</f>
        <v>1.2</v>
      </c>
      <c r="R68" s="43">
        <f>VLOOKUP(A68,'Insurance penetration'!A$1:M$157,13,FALSE)</f>
        <v>1</v>
      </c>
      <c r="S68" s="43">
        <f t="shared" si="22"/>
        <v>1</v>
      </c>
      <c r="T68" s="43" t="s">
        <v>210</v>
      </c>
      <c r="U68" s="43" t="s">
        <v>249</v>
      </c>
    </row>
    <row r="69" spans="1:21" x14ac:dyDescent="0.25">
      <c r="A69" t="str">
        <f t="shared" si="15"/>
        <v>EstoniaFlood*</v>
      </c>
      <c r="B69" t="s">
        <v>19</v>
      </c>
      <c r="C69" t="s">
        <v>20</v>
      </c>
      <c r="D69" t="s">
        <v>176</v>
      </c>
      <c r="E69" s="22">
        <v>1</v>
      </c>
      <c r="F69" s="22">
        <v>0</v>
      </c>
      <c r="G69">
        <v>0</v>
      </c>
      <c r="H69">
        <v>0</v>
      </c>
      <c r="I69" s="26">
        <f t="shared" si="16"/>
        <v>0</v>
      </c>
      <c r="J69" s="26">
        <f t="shared" si="17"/>
        <v>0</v>
      </c>
      <c r="K69" s="27">
        <f t="shared" si="18"/>
        <v>100</v>
      </c>
      <c r="L69" s="43">
        <f t="shared" si="19"/>
        <v>1</v>
      </c>
      <c r="M69">
        <f>ROUND((E69)/(VLOOKUP(B69,GDP!A$9:I$41,5,FALSE)*42)*1000,4)</f>
        <v>8.0000000000000004E-4</v>
      </c>
      <c r="N69" s="43">
        <f>ROUND((G69)/(VLOOKUP(B69,GDP!A$9:I$41,9,FALSE)*42)*1000,4)</f>
        <v>0</v>
      </c>
      <c r="O69">
        <f t="shared" si="20"/>
        <v>8.0000000000000004E-4</v>
      </c>
      <c r="P69" s="57">
        <f t="shared" si="21"/>
        <v>-3.0969100130080562</v>
      </c>
      <c r="Q69">
        <f>VLOOKUP(A69,Risk!A$1:D$156,4,FALSE)</f>
        <v>1</v>
      </c>
      <c r="R69" s="43">
        <f>VLOOKUP(A69,'Insurance penetration'!A$1:M$157,13,FALSE)</f>
        <v>3</v>
      </c>
      <c r="S69" s="43">
        <f t="shared" si="22"/>
        <v>1</v>
      </c>
      <c r="T69" s="43" t="s">
        <v>251</v>
      </c>
      <c r="U69" s="43" t="s">
        <v>250</v>
      </c>
    </row>
    <row r="70" spans="1:21" x14ac:dyDescent="0.25">
      <c r="A70" t="str">
        <f t="shared" si="15"/>
        <v>FinlandFlood*</v>
      </c>
      <c r="B70" t="s">
        <v>21</v>
      </c>
      <c r="C70" t="s">
        <v>22</v>
      </c>
      <c r="D70" t="s">
        <v>176</v>
      </c>
      <c r="E70" s="22">
        <v>397</v>
      </c>
      <c r="F70" s="22">
        <v>18.2</v>
      </c>
      <c r="G70">
        <v>0</v>
      </c>
      <c r="H70">
        <v>0</v>
      </c>
      <c r="I70" s="26">
        <f t="shared" si="16"/>
        <v>5</v>
      </c>
      <c r="J70" s="26">
        <f t="shared" si="17"/>
        <v>0</v>
      </c>
      <c r="K70" s="27">
        <f t="shared" si="18"/>
        <v>95</v>
      </c>
      <c r="L70" s="43">
        <f t="shared" si="19"/>
        <v>2</v>
      </c>
      <c r="M70">
        <f>ROUND((E70)/(VLOOKUP(B70,GDP!A$9:I$41,5,FALSE)*42)*1000,4)</f>
        <v>3.7400000000000003E-2</v>
      </c>
      <c r="N70" s="43">
        <f>ROUND((G70)/(VLOOKUP(B70,GDP!A$9:I$41,9,FALSE)*42)*1000,4)</f>
        <v>0</v>
      </c>
      <c r="O70">
        <f t="shared" si="20"/>
        <v>3.7400000000000003E-2</v>
      </c>
      <c r="P70" s="57">
        <f t="shared" si="21"/>
        <v>-1.4271283977995197</v>
      </c>
      <c r="Q70">
        <f>VLOOKUP(A70,Risk!A$1:D$156,4,FALSE)</f>
        <v>1.3</v>
      </c>
      <c r="R70" s="43">
        <f>VLOOKUP(A70,'Insurance penetration'!A$1:M$157,13,FALSE)</f>
        <v>2</v>
      </c>
      <c r="S70" s="43">
        <f t="shared" si="22"/>
        <v>1</v>
      </c>
      <c r="T70" s="43" t="s">
        <v>253</v>
      </c>
      <c r="U70" s="43" t="s">
        <v>252</v>
      </c>
    </row>
    <row r="71" spans="1:21" x14ac:dyDescent="0.25">
      <c r="A71" t="str">
        <f t="shared" si="15"/>
        <v>FranceFlood*</v>
      </c>
      <c r="B71" t="s">
        <v>23</v>
      </c>
      <c r="C71" t="s">
        <v>24</v>
      </c>
      <c r="D71" t="s">
        <v>176</v>
      </c>
      <c r="E71" s="22">
        <v>45690</v>
      </c>
      <c r="F71" s="22">
        <v>12740</v>
      </c>
      <c r="G71">
        <v>16736.017</v>
      </c>
      <c r="H71">
        <v>7621.9939999999997</v>
      </c>
      <c r="I71" s="26">
        <f t="shared" si="16"/>
        <v>28</v>
      </c>
      <c r="J71" s="26">
        <f t="shared" si="17"/>
        <v>46</v>
      </c>
      <c r="K71" s="27">
        <f t="shared" si="18"/>
        <v>63</v>
      </c>
      <c r="L71" s="43">
        <f t="shared" si="19"/>
        <v>2</v>
      </c>
      <c r="M71">
        <f>ROUND((E71)/(VLOOKUP(B71,GDP!A$9:I$41,5,FALSE)*42)*1000,4)</f>
        <v>0.438</v>
      </c>
      <c r="N71" s="43">
        <f>ROUND((G71)/(VLOOKUP(B71,GDP!A$9:I$41,9,FALSE)*42)*1000,4)</f>
        <v>0.14230000000000001</v>
      </c>
      <c r="O71">
        <f t="shared" si="20"/>
        <v>0.29020000000000001</v>
      </c>
      <c r="P71" s="57">
        <f t="shared" si="21"/>
        <v>-0.53730259189828289</v>
      </c>
      <c r="Q71">
        <f>VLOOKUP(A71,Risk!A$1:D$156,4,FALSE)</f>
        <v>2.6</v>
      </c>
      <c r="R71" s="43">
        <f>VLOOKUP(A71,'Insurance penetration'!A$1:M$157,13,FALSE)</f>
        <v>1</v>
      </c>
      <c r="S71" s="43">
        <f t="shared" si="22"/>
        <v>1.5</v>
      </c>
      <c r="T71" s="43" t="s">
        <v>255</v>
      </c>
      <c r="U71" s="43" t="s">
        <v>254</v>
      </c>
    </row>
    <row r="72" spans="1:21" x14ac:dyDescent="0.25">
      <c r="A72" t="str">
        <f t="shared" si="15"/>
        <v>GermanyFlood*</v>
      </c>
      <c r="B72" t="s">
        <v>25</v>
      </c>
      <c r="C72" t="s">
        <v>26</v>
      </c>
      <c r="D72" t="s">
        <v>176</v>
      </c>
      <c r="E72" s="22">
        <v>72540</v>
      </c>
      <c r="F72" s="22">
        <v>18460</v>
      </c>
      <c r="G72">
        <v>78389.665999999997</v>
      </c>
      <c r="H72">
        <v>16030.468999999999</v>
      </c>
      <c r="I72" s="26">
        <f t="shared" si="16"/>
        <v>25</v>
      </c>
      <c r="J72" s="26">
        <f t="shared" si="17"/>
        <v>20</v>
      </c>
      <c r="K72" s="27">
        <f t="shared" si="18"/>
        <v>77.5</v>
      </c>
      <c r="L72" s="43">
        <f t="shared" si="19"/>
        <v>3</v>
      </c>
      <c r="M72">
        <f>ROUND((E72)/(VLOOKUP(B72,GDP!A$9:I$41,5,FALSE)*42)*1000,4)</f>
        <v>0.48370000000000002</v>
      </c>
      <c r="N72" s="43">
        <f>ROUND((G72)/(VLOOKUP(B72,GDP!A$9:I$41,9,FALSE)*42)*1000,4)</f>
        <v>0.46360000000000001</v>
      </c>
      <c r="O72">
        <f t="shared" si="20"/>
        <v>0.47370000000000001</v>
      </c>
      <c r="P72" s="57">
        <f t="shared" si="21"/>
        <v>-0.32449661527204332</v>
      </c>
      <c r="Q72">
        <f>VLOOKUP(A72,Risk!A$1:D$156,4,FALSE)</f>
        <v>3</v>
      </c>
      <c r="R72" s="43">
        <f>VLOOKUP(A72,'Insurance penetration'!A$1:M$157,13,FALSE)</f>
        <v>3</v>
      </c>
      <c r="S72" s="43">
        <f t="shared" si="22"/>
        <v>3</v>
      </c>
      <c r="T72" t="s">
        <v>207</v>
      </c>
      <c r="U72" s="43" t="s">
        <v>307</v>
      </c>
    </row>
    <row r="73" spans="1:21" x14ac:dyDescent="0.25">
      <c r="A73" t="str">
        <f t="shared" si="15"/>
        <v>GreeceFlood*</v>
      </c>
      <c r="B73" t="s">
        <v>27</v>
      </c>
      <c r="C73" t="s">
        <v>28</v>
      </c>
      <c r="D73" t="s">
        <v>176</v>
      </c>
      <c r="E73" s="22">
        <v>2278</v>
      </c>
      <c r="F73" s="22">
        <v>71</v>
      </c>
      <c r="G73">
        <v>2056.2930000000001</v>
      </c>
      <c r="H73">
        <v>0</v>
      </c>
      <c r="I73" s="26">
        <f t="shared" si="16"/>
        <v>3</v>
      </c>
      <c r="J73" s="26">
        <f t="shared" si="17"/>
        <v>0</v>
      </c>
      <c r="K73" s="27">
        <f t="shared" si="18"/>
        <v>97</v>
      </c>
      <c r="L73" s="43">
        <f t="shared" si="19"/>
        <v>2.5</v>
      </c>
      <c r="M73">
        <f>ROUND((E73)/(VLOOKUP(B73,GDP!A$9:I$41,5,FALSE)*42)*1000,4)</f>
        <v>0.29670000000000002</v>
      </c>
      <c r="N73" s="43">
        <f>ROUND((G73)/(VLOOKUP(B73,GDP!A$9:I$41,9,FALSE)*42)*1000,4)</f>
        <v>0.23749999999999999</v>
      </c>
      <c r="O73">
        <f t="shared" si="20"/>
        <v>0.2671</v>
      </c>
      <c r="P73" s="57">
        <f t="shared" si="21"/>
        <v>-0.57332611197862715</v>
      </c>
      <c r="Q73">
        <f>VLOOKUP(A73,Risk!A$1:D$156,4,FALSE)</f>
        <v>1.3</v>
      </c>
      <c r="R73" s="43">
        <f>VLOOKUP(A73,'Insurance penetration'!A$1:M$157,13,FALSE)</f>
        <v>4</v>
      </c>
      <c r="S73" s="43">
        <f t="shared" si="22"/>
        <v>1.5</v>
      </c>
      <c r="T73" s="43" t="s">
        <v>257</v>
      </c>
      <c r="U73" s="43" t="s">
        <v>256</v>
      </c>
    </row>
    <row r="74" spans="1:21" x14ac:dyDescent="0.25">
      <c r="A74" t="str">
        <f t="shared" si="15"/>
        <v>HungaryFlood*</v>
      </c>
      <c r="B74" t="s">
        <v>29</v>
      </c>
      <c r="C74" t="s">
        <v>30</v>
      </c>
      <c r="D74" t="s">
        <v>176</v>
      </c>
      <c r="E74" s="22">
        <v>1605</v>
      </c>
      <c r="F74" s="22">
        <v>9</v>
      </c>
      <c r="G74">
        <v>1246.924</v>
      </c>
      <c r="H74">
        <v>17.893999999999998</v>
      </c>
      <c r="I74" s="26">
        <f t="shared" si="16"/>
        <v>1</v>
      </c>
      <c r="J74" s="26">
        <f t="shared" si="17"/>
        <v>1</v>
      </c>
      <c r="K74" s="27">
        <f t="shared" si="18"/>
        <v>99</v>
      </c>
      <c r="L74" s="43">
        <f t="shared" si="19"/>
        <v>2.5</v>
      </c>
      <c r="M74">
        <f>ROUND((E74)/(VLOOKUP(B74,GDP!A$9:I$41,5,FALSE)*42)*1000,4)</f>
        <v>0.24890000000000001</v>
      </c>
      <c r="N74" s="43">
        <f>ROUND((G74)/(VLOOKUP(B74,GDP!A$9:I$41,9,FALSE)*42)*1000,4)</f>
        <v>0.17150000000000001</v>
      </c>
      <c r="O74">
        <f t="shared" si="20"/>
        <v>0.2102</v>
      </c>
      <c r="P74" s="57">
        <f t="shared" si="21"/>
        <v>-0.67736728830777659</v>
      </c>
      <c r="Q74">
        <f>VLOOKUP(A74,Risk!A$1:D$156,4,FALSE)</f>
        <v>2.6</v>
      </c>
      <c r="R74" s="43">
        <f>VLOOKUP(A74,'Insurance penetration'!A$1:M$157,13,FALSE)</f>
        <v>2</v>
      </c>
      <c r="S74" s="43">
        <f t="shared" si="22"/>
        <v>2</v>
      </c>
      <c r="T74" s="43" t="s">
        <v>259</v>
      </c>
      <c r="U74" s="43" t="s">
        <v>258</v>
      </c>
    </row>
    <row r="75" spans="1:21" x14ac:dyDescent="0.25">
      <c r="A75" t="str">
        <f t="shared" si="15"/>
        <v>IcelandFlood*</v>
      </c>
      <c r="B75" t="s">
        <v>31</v>
      </c>
      <c r="C75" t="s">
        <v>32</v>
      </c>
      <c r="D75" t="s">
        <v>176</v>
      </c>
      <c r="E75" s="22">
        <v>22</v>
      </c>
      <c r="F75" s="22">
        <v>21.56</v>
      </c>
      <c r="G75">
        <v>0</v>
      </c>
      <c r="H75">
        <v>0</v>
      </c>
      <c r="I75" s="26">
        <f t="shared" si="16"/>
        <v>98</v>
      </c>
      <c r="J75" s="26">
        <f t="shared" si="17"/>
        <v>0</v>
      </c>
      <c r="K75" s="27">
        <f t="shared" si="18"/>
        <v>2</v>
      </c>
      <c r="L75" s="43">
        <f t="shared" si="19"/>
        <v>1</v>
      </c>
      <c r="M75">
        <f>ROUND((E75)/(VLOOKUP(B75,GDP!A$9:I$41,5,FALSE)*42)*1000,4)</f>
        <v>2.4299999999999999E-2</v>
      </c>
      <c r="N75" s="43">
        <f>ROUND((G75)/(VLOOKUP(B75,GDP!A$9:I$41,9,FALSE)*42)*1000,4)</f>
        <v>0</v>
      </c>
      <c r="O75">
        <f t="shared" si="20"/>
        <v>2.4299999999999999E-2</v>
      </c>
      <c r="P75" s="57">
        <f t="shared" si="21"/>
        <v>-1.6143937264016879</v>
      </c>
      <c r="Q75">
        <f>VLOOKUP(A75,Risk!A$1:D$156,4,FALSE)</f>
        <v>1</v>
      </c>
      <c r="R75" s="43">
        <f>VLOOKUP(A75,'Insurance penetration'!A$1:M$157,13,FALSE)</f>
        <v>1</v>
      </c>
      <c r="S75" s="43">
        <f t="shared" si="22"/>
        <v>1</v>
      </c>
      <c r="T75" s="43" t="s">
        <v>204</v>
      </c>
      <c r="U75" s="43" t="s">
        <v>292</v>
      </c>
    </row>
    <row r="76" spans="1:21" x14ac:dyDescent="0.25">
      <c r="A76" t="str">
        <f t="shared" si="15"/>
        <v>IrelandFlood*</v>
      </c>
      <c r="B76" t="s">
        <v>33</v>
      </c>
      <c r="C76" t="s">
        <v>34</v>
      </c>
      <c r="D76" t="s">
        <v>176</v>
      </c>
      <c r="E76" s="22">
        <v>1503</v>
      </c>
      <c r="F76" s="22">
        <v>176</v>
      </c>
      <c r="G76">
        <v>462.78500000000003</v>
      </c>
      <c r="H76">
        <v>198.76499999999999</v>
      </c>
      <c r="I76" s="26">
        <f t="shared" si="16"/>
        <v>12</v>
      </c>
      <c r="J76" s="26">
        <f t="shared" si="17"/>
        <v>43</v>
      </c>
      <c r="K76" s="27">
        <f t="shared" si="18"/>
        <v>72.5</v>
      </c>
      <c r="L76" s="43">
        <f t="shared" si="19"/>
        <v>1.5</v>
      </c>
      <c r="M76">
        <f>ROUND((E76)/(VLOOKUP(B76,GDP!A$9:I$41,5,FALSE)*42)*1000,4)</f>
        <v>8.4900000000000003E-2</v>
      </c>
      <c r="N76" s="43">
        <f>ROUND((G76)/(VLOOKUP(B76,GDP!A$9:I$41,9,FALSE)*42)*1000,4)</f>
        <v>2.3199999999999998E-2</v>
      </c>
      <c r="O76">
        <f t="shared" si="20"/>
        <v>5.4100000000000002E-2</v>
      </c>
      <c r="P76" s="57">
        <f t="shared" si="21"/>
        <v>-1.2668027348934305</v>
      </c>
      <c r="Q76">
        <f>VLOOKUP(A76,Risk!A$1:D$156,4,FALSE)</f>
        <v>2.2000000000000002</v>
      </c>
      <c r="R76" s="43">
        <f>VLOOKUP(A76,'Insurance penetration'!A$1:M$157,13,FALSE)</f>
        <v>2</v>
      </c>
      <c r="S76" s="43">
        <f t="shared" si="22"/>
        <v>1.5</v>
      </c>
      <c r="T76" s="43" t="s">
        <v>261</v>
      </c>
      <c r="U76" s="43" t="s">
        <v>260</v>
      </c>
    </row>
    <row r="77" spans="1:21" x14ac:dyDescent="0.25">
      <c r="A77" t="str">
        <f t="shared" si="15"/>
        <v>ItalyFlood*</v>
      </c>
      <c r="B77" t="s">
        <v>35</v>
      </c>
      <c r="C77" t="s">
        <v>36</v>
      </c>
      <c r="D77" t="s">
        <v>176</v>
      </c>
      <c r="E77" s="22">
        <v>55035</v>
      </c>
      <c r="F77" s="22">
        <v>1652</v>
      </c>
      <c r="G77">
        <v>37188.858</v>
      </c>
      <c r="H77">
        <v>756.95</v>
      </c>
      <c r="I77" s="26">
        <f t="shared" si="16"/>
        <v>3</v>
      </c>
      <c r="J77" s="26">
        <f t="shared" si="17"/>
        <v>2</v>
      </c>
      <c r="K77" s="27">
        <f t="shared" si="18"/>
        <v>97.5</v>
      </c>
      <c r="L77" s="43">
        <f t="shared" si="19"/>
        <v>3</v>
      </c>
      <c r="M77">
        <f>ROUND((E77)/(VLOOKUP(B77,GDP!A$9:I$41,5,FALSE)*42)*1000,4)</f>
        <v>0.73799999999999999</v>
      </c>
      <c r="N77" s="43">
        <f>ROUND((G77)/(VLOOKUP(B77,GDP!A$9:I$41,9,FALSE)*42)*1000,4)</f>
        <v>0.44230000000000003</v>
      </c>
      <c r="O77">
        <f t="shared" si="20"/>
        <v>0.59019999999999995</v>
      </c>
      <c r="P77" s="57">
        <f t="shared" si="21"/>
        <v>-0.22900079483605937</v>
      </c>
      <c r="Q77">
        <f>VLOOKUP(A77,Risk!A$1:D$156,4,FALSE)</f>
        <v>2.2999999999999998</v>
      </c>
      <c r="R77" s="43">
        <f>VLOOKUP(A77,'Insurance penetration'!A$1:M$157,13,FALSE)</f>
        <v>4</v>
      </c>
      <c r="S77" s="43">
        <f t="shared" si="22"/>
        <v>2.5</v>
      </c>
      <c r="T77" s="43" t="s">
        <v>220</v>
      </c>
      <c r="U77" s="43" t="s">
        <v>262</v>
      </c>
    </row>
    <row r="78" spans="1:21" x14ac:dyDescent="0.25">
      <c r="A78" t="str">
        <f t="shared" si="15"/>
        <v>LatviaFlood*</v>
      </c>
      <c r="B78" t="s">
        <v>37</v>
      </c>
      <c r="C78" t="s">
        <v>38</v>
      </c>
      <c r="D78" t="s">
        <v>176</v>
      </c>
      <c r="E78" s="22">
        <v>436</v>
      </c>
      <c r="F78" s="22">
        <v>0</v>
      </c>
      <c r="G78">
        <v>0</v>
      </c>
      <c r="H78">
        <v>0</v>
      </c>
      <c r="I78" s="26">
        <f t="shared" si="16"/>
        <v>0</v>
      </c>
      <c r="J78" s="26">
        <f t="shared" si="17"/>
        <v>0</v>
      </c>
      <c r="K78" s="27">
        <f t="shared" si="18"/>
        <v>100</v>
      </c>
      <c r="L78" s="43">
        <f t="shared" si="19"/>
        <v>2.5</v>
      </c>
      <c r="M78">
        <f>ROUND((E78)/(VLOOKUP(B78,GDP!A$9:I$41,5,FALSE)*42)*1000,4)</f>
        <v>0.31530000000000002</v>
      </c>
      <c r="N78" s="43">
        <f>ROUND((G78)/(VLOOKUP(B78,GDP!A$9:I$41,9,FALSE)*42)*1000,4)</f>
        <v>0</v>
      </c>
      <c r="O78">
        <f t="shared" si="20"/>
        <v>0.31530000000000002</v>
      </c>
      <c r="P78" s="57">
        <f t="shared" si="21"/>
        <v>-0.50127602925209536</v>
      </c>
      <c r="Q78">
        <f>VLOOKUP(A78,Risk!A$1:D$156,4,FALSE)</f>
        <v>2.2999999999999998</v>
      </c>
      <c r="R78" s="43">
        <f>VLOOKUP(A78,'Insurance penetration'!A$1:M$157,13,FALSE)</f>
        <v>3</v>
      </c>
      <c r="S78" s="43">
        <f t="shared" si="22"/>
        <v>2</v>
      </c>
      <c r="T78" s="43" t="s">
        <v>264</v>
      </c>
      <c r="U78" s="43" t="s">
        <v>263</v>
      </c>
    </row>
    <row r="79" spans="1:21" x14ac:dyDescent="0.25">
      <c r="A79" t="str">
        <f t="shared" si="15"/>
        <v>LiechtensteinFlood*</v>
      </c>
      <c r="B79" t="s">
        <v>39</v>
      </c>
      <c r="C79" t="s">
        <v>40</v>
      </c>
      <c r="D79" t="s">
        <v>176</v>
      </c>
      <c r="E79" s="22">
        <v>1</v>
      </c>
      <c r="F79" s="22">
        <v>0</v>
      </c>
      <c r="G79">
        <v>0</v>
      </c>
      <c r="H79">
        <v>0</v>
      </c>
      <c r="I79" s="26">
        <f t="shared" si="16"/>
        <v>0</v>
      </c>
      <c r="J79" s="26">
        <f t="shared" si="17"/>
        <v>0</v>
      </c>
      <c r="K79" s="27">
        <f t="shared" si="18"/>
        <v>100</v>
      </c>
      <c r="L79" s="43">
        <f t="shared" si="19"/>
        <v>1</v>
      </c>
      <c r="M79">
        <f>ROUND((E79)/(VLOOKUP(B79,GDP!A$9:I$41,5,FALSE)*42)*1000,4)</f>
        <v>4.4000000000000003E-3</v>
      </c>
      <c r="N79" s="43">
        <f>ROUND((G79)/(VLOOKUP(B79,GDP!A$9:I$41,9,FALSE)*42)*1000,4)</f>
        <v>0</v>
      </c>
      <c r="O79">
        <f t="shared" si="20"/>
        <v>4.4000000000000003E-3</v>
      </c>
      <c r="P79" s="57">
        <f t="shared" si="21"/>
        <v>-2.3565473235138126</v>
      </c>
      <c r="Q79">
        <f>VLOOKUP(A79,Risk!A$1:D$156,4,FALSE)</f>
        <v>1.6</v>
      </c>
      <c r="R79" s="43">
        <f>VLOOKUP(A79,'Insurance penetration'!A$1:M$157,13,FALSE)</f>
        <v>1</v>
      </c>
      <c r="S79" s="43">
        <f t="shared" si="22"/>
        <v>1</v>
      </c>
      <c r="T79" s="43" t="s">
        <v>226</v>
      </c>
      <c r="U79" s="43" t="s">
        <v>265</v>
      </c>
    </row>
    <row r="80" spans="1:21" x14ac:dyDescent="0.25">
      <c r="A80" t="str">
        <f t="shared" si="15"/>
        <v>LithuaniaFlood*</v>
      </c>
      <c r="B80" t="s">
        <v>41</v>
      </c>
      <c r="C80" t="s">
        <v>42</v>
      </c>
      <c r="D80" t="s">
        <v>176</v>
      </c>
      <c r="E80" s="22">
        <v>460</v>
      </c>
      <c r="F80" s="22">
        <v>0</v>
      </c>
      <c r="G80">
        <v>0</v>
      </c>
      <c r="H80">
        <v>0</v>
      </c>
      <c r="I80" s="26">
        <f t="shared" si="16"/>
        <v>0</v>
      </c>
      <c r="J80" s="26">
        <f t="shared" si="17"/>
        <v>0</v>
      </c>
      <c r="K80" s="27">
        <f t="shared" si="18"/>
        <v>100</v>
      </c>
      <c r="L80" s="43">
        <f t="shared" si="19"/>
        <v>2.5</v>
      </c>
      <c r="M80">
        <f>ROUND((E80)/(VLOOKUP(B80,GDP!A$9:I$41,5,FALSE)*42)*1000,4)</f>
        <v>0.1978</v>
      </c>
      <c r="N80" s="43">
        <f>ROUND((G80)/(VLOOKUP(B80,GDP!A$9:I$41,9,FALSE)*42)*1000,4)</f>
        <v>0</v>
      </c>
      <c r="O80">
        <f t="shared" si="20"/>
        <v>0.1978</v>
      </c>
      <c r="P80" s="57">
        <f t="shared" si="21"/>
        <v>-0.70377371273883937</v>
      </c>
      <c r="Q80">
        <f>VLOOKUP(A80,Risk!A$1:D$156,4,FALSE)</f>
        <v>1.8</v>
      </c>
      <c r="R80" s="43">
        <f>VLOOKUP(A80,'Insurance penetration'!A$1:M$157,13,FALSE)</f>
        <v>3</v>
      </c>
      <c r="S80" s="43">
        <f t="shared" si="22"/>
        <v>1.5</v>
      </c>
      <c r="T80" s="43" t="s">
        <v>266</v>
      </c>
      <c r="U80" s="43" t="s">
        <v>267</v>
      </c>
    </row>
    <row r="81" spans="1:21" x14ac:dyDescent="0.25">
      <c r="A81" t="str">
        <f t="shared" si="15"/>
        <v>LuxembourgFlood*</v>
      </c>
      <c r="B81" t="s">
        <v>43</v>
      </c>
      <c r="C81" t="s">
        <v>44</v>
      </c>
      <c r="D81" t="s">
        <v>176</v>
      </c>
      <c r="E81" s="22">
        <v>244</v>
      </c>
      <c r="F81" s="22">
        <v>120</v>
      </c>
      <c r="G81">
        <v>18.757999999999999</v>
      </c>
      <c r="H81">
        <v>0</v>
      </c>
      <c r="I81" s="26">
        <f t="shared" si="16"/>
        <v>49</v>
      </c>
      <c r="J81" s="26">
        <f t="shared" si="17"/>
        <v>0</v>
      </c>
      <c r="K81" s="27">
        <f t="shared" si="18"/>
        <v>51</v>
      </c>
      <c r="L81" s="43">
        <f t="shared" si="19"/>
        <v>1.5</v>
      </c>
      <c r="M81">
        <f>ROUND((E81)/(VLOOKUP(B81,GDP!A$9:I$41,5,FALSE)*42)*1000,4)</f>
        <v>7.9200000000000007E-2</v>
      </c>
      <c r="N81" s="43">
        <f>ROUND((G81)/(VLOOKUP(B81,GDP!A$9:I$41,9,FALSE)*42)*1000,4)</f>
        <v>5.4000000000000003E-3</v>
      </c>
      <c r="O81">
        <f t="shared" si="20"/>
        <v>4.2299999999999997E-2</v>
      </c>
      <c r="P81" s="57">
        <f t="shared" si="21"/>
        <v>-1.3736596326249577</v>
      </c>
      <c r="Q81">
        <f>VLOOKUP(A81,Risk!A$1:D$156,4,FALSE)</f>
        <v>2.2000000000000002</v>
      </c>
      <c r="R81" s="43">
        <f>VLOOKUP(A81,'Insurance penetration'!A$1:M$157,13,FALSE)</f>
        <v>2</v>
      </c>
      <c r="S81" s="43">
        <f t="shared" si="22"/>
        <v>1.5</v>
      </c>
      <c r="T81" s="43" t="s">
        <v>269</v>
      </c>
      <c r="U81" s="43" t="s">
        <v>268</v>
      </c>
    </row>
    <row r="82" spans="1:21" x14ac:dyDescent="0.25">
      <c r="A82" t="str">
        <f t="shared" si="15"/>
        <v>MaltaFlood*</v>
      </c>
      <c r="B82" t="s">
        <v>45</v>
      </c>
      <c r="C82" t="s">
        <v>46</v>
      </c>
      <c r="D82" t="s">
        <v>176</v>
      </c>
      <c r="E82" s="22">
        <v>25</v>
      </c>
      <c r="F82" s="22">
        <v>0</v>
      </c>
      <c r="G82">
        <v>0</v>
      </c>
      <c r="H82">
        <v>0</v>
      </c>
      <c r="I82" s="26">
        <f t="shared" si="16"/>
        <v>0</v>
      </c>
      <c r="J82" s="26">
        <f t="shared" si="17"/>
        <v>0</v>
      </c>
      <c r="K82" s="27">
        <f t="shared" si="18"/>
        <v>100</v>
      </c>
      <c r="L82" s="43">
        <f t="shared" si="19"/>
        <v>2</v>
      </c>
      <c r="M82">
        <f>ROUND((E82)/(VLOOKUP(B82,GDP!A$9:I$41,5,FALSE)*42)*1000,4)</f>
        <v>4.1000000000000002E-2</v>
      </c>
      <c r="N82" s="43">
        <f>ROUND((G82)/(VLOOKUP(B82,GDP!A$9:I$41,9,FALSE)*42)*1000,4)</f>
        <v>0</v>
      </c>
      <c r="O82">
        <f t="shared" si="20"/>
        <v>4.1000000000000002E-2</v>
      </c>
      <c r="P82" s="57">
        <f t="shared" si="21"/>
        <v>-1.3872161432802645</v>
      </c>
      <c r="Q82">
        <f>VLOOKUP(A82,Risk!A$1:D$156,4,FALSE)</f>
        <v>1.3</v>
      </c>
      <c r="R82" s="43">
        <f>VLOOKUP(A82,'Insurance penetration'!A$1:M$157,13,FALSE)</f>
        <v>3</v>
      </c>
      <c r="S82" s="43">
        <f t="shared" si="22"/>
        <v>1</v>
      </c>
      <c r="T82" s="43" t="s">
        <v>212</v>
      </c>
      <c r="U82" s="43" t="s">
        <v>270</v>
      </c>
    </row>
    <row r="83" spans="1:21" x14ac:dyDescent="0.25">
      <c r="A83" t="str">
        <f t="shared" si="15"/>
        <v>NetherlandsFlood*</v>
      </c>
      <c r="B83" t="s">
        <v>47</v>
      </c>
      <c r="C83" t="s">
        <v>48</v>
      </c>
      <c r="D83" t="s">
        <v>176</v>
      </c>
      <c r="E83" s="22">
        <v>1760</v>
      </c>
      <c r="F83" s="22">
        <v>42</v>
      </c>
      <c r="G83">
        <v>1033.7360000000001</v>
      </c>
      <c r="H83">
        <v>19.353000000000002</v>
      </c>
      <c r="I83" s="26">
        <f t="shared" si="16"/>
        <v>2</v>
      </c>
      <c r="J83" s="26">
        <f t="shared" si="17"/>
        <v>2</v>
      </c>
      <c r="K83" s="27">
        <f t="shared" si="18"/>
        <v>98</v>
      </c>
      <c r="L83" s="43">
        <f t="shared" si="19"/>
        <v>2</v>
      </c>
      <c r="M83">
        <f>ROUND((E83)/(VLOOKUP(B83,GDP!A$9:I$41,5,FALSE)*42)*1000,4)</f>
        <v>4.87E-2</v>
      </c>
      <c r="N83" s="43">
        <f>ROUND((G83)/(VLOOKUP(B83,GDP!A$9:I$41,9,FALSE)*42)*1000,4)</f>
        <v>2.5399999999999999E-2</v>
      </c>
      <c r="O83">
        <f t="shared" si="20"/>
        <v>3.7100000000000001E-2</v>
      </c>
      <c r="P83" s="57">
        <f t="shared" si="21"/>
        <v>-1.4306260903849541</v>
      </c>
      <c r="Q83">
        <f>VLOOKUP(A83,Risk!A$1:D$156,4,FALSE)</f>
        <v>2.7</v>
      </c>
      <c r="R83" s="43">
        <f>VLOOKUP(A83,'Insurance penetration'!A$1:M$157,13,FALSE)</f>
        <v>4</v>
      </c>
      <c r="S83" s="43">
        <f t="shared" si="22"/>
        <v>3</v>
      </c>
      <c r="T83" s="43" t="s">
        <v>199</v>
      </c>
      <c r="U83" s="43" t="s">
        <v>271</v>
      </c>
    </row>
    <row r="84" spans="1:21" x14ac:dyDescent="0.25">
      <c r="A84" t="str">
        <f t="shared" si="15"/>
        <v>NorwayFlood*</v>
      </c>
      <c r="B84" t="s">
        <v>49</v>
      </c>
      <c r="C84" t="s">
        <v>50</v>
      </c>
      <c r="D84" t="s">
        <v>176</v>
      </c>
      <c r="E84" s="22">
        <v>983</v>
      </c>
      <c r="F84" s="22">
        <v>735</v>
      </c>
      <c r="G84">
        <v>533.46299999999997</v>
      </c>
      <c r="H84">
        <v>225.12100000000001</v>
      </c>
      <c r="I84" s="26">
        <f t="shared" si="16"/>
        <v>75</v>
      </c>
      <c r="J84" s="26">
        <f t="shared" si="17"/>
        <v>42</v>
      </c>
      <c r="K84" s="27">
        <f t="shared" si="18"/>
        <v>41.5</v>
      </c>
      <c r="L84" s="43">
        <f t="shared" si="19"/>
        <v>1</v>
      </c>
      <c r="M84">
        <f>ROUND((E84)/(VLOOKUP(B84,GDP!A$9:I$41,5,FALSE)*42)*1000,4)</f>
        <v>5.74E-2</v>
      </c>
      <c r="N84" s="43">
        <f>ROUND((G84)/(VLOOKUP(B84,GDP!A$9:I$41,9,FALSE)*42)*1000,4)</f>
        <v>2.76E-2</v>
      </c>
      <c r="O84">
        <f t="shared" si="20"/>
        <v>4.2500000000000003E-2</v>
      </c>
      <c r="P84" s="57">
        <f t="shared" si="21"/>
        <v>-1.3716110699496884</v>
      </c>
      <c r="Q84">
        <f>VLOOKUP(A84,Risk!A$1:D$156,4,FALSE)</f>
        <v>1.3</v>
      </c>
      <c r="R84" s="43">
        <f>VLOOKUP(A84,'Insurance penetration'!A$1:M$157,13,FALSE)</f>
        <v>1</v>
      </c>
      <c r="S84" s="43">
        <f t="shared" si="22"/>
        <v>1</v>
      </c>
      <c r="T84" s="43" t="s">
        <v>223</v>
      </c>
      <c r="U84" s="43" t="s">
        <v>222</v>
      </c>
    </row>
    <row r="85" spans="1:21" x14ac:dyDescent="0.25">
      <c r="A85" t="str">
        <f t="shared" si="15"/>
        <v>PolandFlood*</v>
      </c>
      <c r="B85" t="s">
        <v>51</v>
      </c>
      <c r="C85" t="s">
        <v>52</v>
      </c>
      <c r="D85" t="s">
        <v>176</v>
      </c>
      <c r="E85" s="22">
        <v>12847</v>
      </c>
      <c r="F85" s="22">
        <v>1093</v>
      </c>
      <c r="G85">
        <v>12274.529</v>
      </c>
      <c r="H85">
        <v>805.55899999999997</v>
      </c>
      <c r="I85" s="26">
        <f t="shared" si="16"/>
        <v>9</v>
      </c>
      <c r="J85" s="26">
        <f t="shared" si="17"/>
        <v>7</v>
      </c>
      <c r="K85" s="27">
        <f t="shared" si="18"/>
        <v>92</v>
      </c>
      <c r="L85" s="43">
        <f t="shared" si="19"/>
        <v>3</v>
      </c>
      <c r="M85">
        <f>ROUND((E85)/(VLOOKUP(B85,GDP!A$9:I$41,5,FALSE)*42)*1000,4)</f>
        <v>0.53639999999999999</v>
      </c>
      <c r="N85" s="43">
        <f>ROUND((G85)/(VLOOKUP(B85,GDP!A$9:I$41,9,FALSE)*42)*1000,4)</f>
        <v>0.45450000000000002</v>
      </c>
      <c r="O85">
        <f t="shared" si="20"/>
        <v>0.4955</v>
      </c>
      <c r="P85" s="57">
        <f t="shared" si="21"/>
        <v>-0.30495634117870585</v>
      </c>
      <c r="Q85">
        <f>VLOOKUP(A85,Risk!A$1:D$156,4,FALSE)</f>
        <v>3.2</v>
      </c>
      <c r="R85" s="43">
        <f>VLOOKUP(A85,'Insurance penetration'!A$1:M$157,13,FALSE)</f>
        <v>2</v>
      </c>
      <c r="S85" s="43">
        <f t="shared" si="22"/>
        <v>2.5</v>
      </c>
      <c r="T85" s="43" t="s">
        <v>301</v>
      </c>
      <c r="U85" s="43" t="s">
        <v>290</v>
      </c>
    </row>
    <row r="86" spans="1:21" x14ac:dyDescent="0.25">
      <c r="A86" t="str">
        <f t="shared" si="15"/>
        <v>PortugalFlood*</v>
      </c>
      <c r="B86" t="s">
        <v>53</v>
      </c>
      <c r="C86" t="s">
        <v>54</v>
      </c>
      <c r="D86" t="s">
        <v>176</v>
      </c>
      <c r="E86" s="22">
        <v>1777</v>
      </c>
      <c r="F86" s="22">
        <v>31</v>
      </c>
      <c r="G86">
        <v>1958.509</v>
      </c>
      <c r="H86">
        <v>86.986000000000004</v>
      </c>
      <c r="I86" s="26">
        <f t="shared" si="16"/>
        <v>2</v>
      </c>
      <c r="J86" s="26">
        <f t="shared" si="17"/>
        <v>4</v>
      </c>
      <c r="K86" s="27">
        <f t="shared" si="18"/>
        <v>97</v>
      </c>
      <c r="L86" s="43">
        <f t="shared" si="19"/>
        <v>2.5</v>
      </c>
      <c r="M86">
        <f>ROUND((E86)/(VLOOKUP(B86,GDP!A$9:I$41,5,FALSE)*42)*1000,4)</f>
        <v>0.20030000000000001</v>
      </c>
      <c r="N86" s="43">
        <f>ROUND((G86)/(VLOOKUP(B86,GDP!A$9:I$41,9,FALSE)*42)*1000,4)</f>
        <v>0.19570000000000001</v>
      </c>
      <c r="O86">
        <f t="shared" si="20"/>
        <v>0.19800000000000001</v>
      </c>
      <c r="P86" s="57">
        <f t="shared" si="21"/>
        <v>-0.70333480973846885</v>
      </c>
      <c r="Q86">
        <f>VLOOKUP(A86,Risk!A$1:D$156,4,FALSE)</f>
        <v>1.3</v>
      </c>
      <c r="R86" s="43">
        <f>VLOOKUP(A86,'Insurance penetration'!A$1:M$157,13,FALSE)</f>
        <v>3</v>
      </c>
      <c r="S86" s="43">
        <f t="shared" si="22"/>
        <v>1</v>
      </c>
      <c r="T86" s="36" t="s">
        <v>206</v>
      </c>
      <c r="U86" s="43" t="s">
        <v>273</v>
      </c>
    </row>
    <row r="87" spans="1:21" x14ac:dyDescent="0.25">
      <c r="A87" t="str">
        <f t="shared" si="15"/>
        <v>RomaniaFlood*</v>
      </c>
      <c r="B87" t="s">
        <v>55</v>
      </c>
      <c r="C87" t="s">
        <v>56</v>
      </c>
      <c r="D87" t="s">
        <v>176</v>
      </c>
      <c r="E87" s="22">
        <v>6974</v>
      </c>
      <c r="F87" s="22">
        <v>172</v>
      </c>
      <c r="G87">
        <v>4313.5510000000004</v>
      </c>
      <c r="H87">
        <v>0</v>
      </c>
      <c r="I87" s="26">
        <f t="shared" si="16"/>
        <v>2</v>
      </c>
      <c r="J87" s="26">
        <f t="shared" si="17"/>
        <v>0</v>
      </c>
      <c r="K87" s="27">
        <f t="shared" si="18"/>
        <v>98</v>
      </c>
      <c r="L87" s="43">
        <f t="shared" si="19"/>
        <v>3</v>
      </c>
      <c r="M87">
        <f>ROUND((E87)/(VLOOKUP(B87,GDP!A$9:I$41,5,FALSE)*42)*1000,4)</f>
        <v>0.69140000000000001</v>
      </c>
      <c r="N87" s="43">
        <f>ROUND((G87)/(VLOOKUP(B87,GDP!A$9:I$41,9,FALSE)*42)*1000,4)</f>
        <v>0.37930000000000003</v>
      </c>
      <c r="O87">
        <f t="shared" si="20"/>
        <v>0.53539999999999999</v>
      </c>
      <c r="P87" s="57">
        <f t="shared" si="21"/>
        <v>-0.27132163314908619</v>
      </c>
      <c r="Q87">
        <f>VLOOKUP(A87,Risk!A$1:D$156,4,FALSE)</f>
        <v>2.8</v>
      </c>
      <c r="R87" s="43">
        <f>VLOOKUP(A87,'Insurance penetration'!A$1:M$157,13,FALSE)</f>
        <v>3</v>
      </c>
      <c r="S87" s="43">
        <f t="shared" si="22"/>
        <v>2.5</v>
      </c>
      <c r="T87" s="43" t="s">
        <v>266</v>
      </c>
      <c r="U87" s="43" t="s">
        <v>282</v>
      </c>
    </row>
    <row r="88" spans="1:21" x14ac:dyDescent="0.25">
      <c r="A88" t="str">
        <f t="shared" si="15"/>
        <v>SlovakiaFlood*</v>
      </c>
      <c r="B88" t="s">
        <v>57</v>
      </c>
      <c r="C88" t="s">
        <v>58</v>
      </c>
      <c r="D88" t="s">
        <v>176</v>
      </c>
      <c r="E88" s="22">
        <v>538</v>
      </c>
      <c r="F88" s="22">
        <v>48</v>
      </c>
      <c r="G88">
        <v>405.166</v>
      </c>
      <c r="H88">
        <v>13.404</v>
      </c>
      <c r="I88" s="26">
        <f t="shared" si="16"/>
        <v>9</v>
      </c>
      <c r="J88" s="26">
        <f t="shared" si="17"/>
        <v>3</v>
      </c>
      <c r="K88" s="27">
        <f t="shared" si="18"/>
        <v>94</v>
      </c>
      <c r="L88" s="43">
        <f t="shared" si="19"/>
        <v>2.5</v>
      </c>
      <c r="M88">
        <f>ROUND((E88)/(VLOOKUP(B88,GDP!A$9:I$41,5,FALSE)*42)*1000,4)</f>
        <v>0.13189999999999999</v>
      </c>
      <c r="N88" s="43">
        <f>ROUND((G88)/(VLOOKUP(B88,GDP!A$9:I$41,9,FALSE)*42)*1000,4)</f>
        <v>8.8099999999999998E-2</v>
      </c>
      <c r="O88">
        <f t="shared" si="20"/>
        <v>0.11</v>
      </c>
      <c r="P88" s="57">
        <f t="shared" si="21"/>
        <v>-0.95860731484177497</v>
      </c>
      <c r="Q88">
        <f>VLOOKUP(A88,Risk!A$1:D$156,4,FALSE)</f>
        <v>2.7</v>
      </c>
      <c r="R88" s="43">
        <f>VLOOKUP(A88,'Insurance penetration'!A$1:M$157,13,FALSE)</f>
        <v>3</v>
      </c>
      <c r="S88" s="43">
        <f t="shared" si="22"/>
        <v>2.5</v>
      </c>
      <c r="T88" s="43" t="s">
        <v>280</v>
      </c>
      <c r="U88" s="43" t="s">
        <v>291</v>
      </c>
    </row>
    <row r="89" spans="1:21" x14ac:dyDescent="0.25">
      <c r="A89" t="str">
        <f t="shared" si="15"/>
        <v>SloveniaFlood*</v>
      </c>
      <c r="B89" t="s">
        <v>59</v>
      </c>
      <c r="C89" t="s">
        <v>60</v>
      </c>
      <c r="D89" t="s">
        <v>176</v>
      </c>
      <c r="E89" s="22">
        <v>2716</v>
      </c>
      <c r="F89" s="22">
        <v>1483</v>
      </c>
      <c r="G89">
        <v>319.69400000000002</v>
      </c>
      <c r="H89">
        <v>0</v>
      </c>
      <c r="I89" s="26">
        <f t="shared" si="16"/>
        <v>55</v>
      </c>
      <c r="J89" s="26">
        <f t="shared" si="17"/>
        <v>0</v>
      </c>
      <c r="K89" s="27">
        <f t="shared" si="18"/>
        <v>45</v>
      </c>
      <c r="L89" s="43">
        <f t="shared" si="19"/>
        <v>2</v>
      </c>
      <c r="M89">
        <f>ROUND((E89)/(VLOOKUP(B89,GDP!A$9:I$41,5,FALSE)*42)*1000,4)</f>
        <v>1.2431000000000001</v>
      </c>
      <c r="N89" s="43">
        <f>ROUND((G89)/(VLOOKUP(B89,GDP!A$9:I$41,9,FALSE)*42)*1000,4)</f>
        <v>0.1298</v>
      </c>
      <c r="O89">
        <f t="shared" si="20"/>
        <v>0.6865</v>
      </c>
      <c r="P89" s="57">
        <f t="shared" si="21"/>
        <v>-0.16335945842722607</v>
      </c>
      <c r="Q89">
        <f>VLOOKUP(A89,Risk!A$1:D$156,4,FALSE)</f>
        <v>2.5</v>
      </c>
      <c r="R89" s="43">
        <f>VLOOKUP(A89,'Insurance penetration'!A$1:M$157,13,FALSE)</f>
        <v>2</v>
      </c>
      <c r="S89" s="43">
        <f t="shared" si="22"/>
        <v>2</v>
      </c>
      <c r="T89" s="34" t="s">
        <v>189</v>
      </c>
      <c r="U89" s="43" t="s">
        <v>281</v>
      </c>
    </row>
    <row r="90" spans="1:21" x14ac:dyDescent="0.25">
      <c r="A90" t="str">
        <f t="shared" si="15"/>
        <v>SpainFlood*</v>
      </c>
      <c r="B90" t="s">
        <v>61</v>
      </c>
      <c r="C90" t="s">
        <v>62</v>
      </c>
      <c r="D90" t="s">
        <v>176</v>
      </c>
      <c r="E90" s="22">
        <v>24601</v>
      </c>
      <c r="F90" s="22">
        <v>7436.15</v>
      </c>
      <c r="G90">
        <v>22428.455000000002</v>
      </c>
      <c r="H90">
        <v>7871.47</v>
      </c>
      <c r="I90" s="26">
        <f t="shared" si="16"/>
        <v>30</v>
      </c>
      <c r="J90" s="26">
        <f t="shared" si="17"/>
        <v>35</v>
      </c>
      <c r="K90" s="27">
        <f t="shared" si="18"/>
        <v>67.5</v>
      </c>
      <c r="L90" s="43">
        <f t="shared" si="19"/>
        <v>2.5</v>
      </c>
      <c r="M90">
        <f>ROUND((E90)/(VLOOKUP(B90,GDP!A$9:I$41,5,FALSE)*42)*1000,4)</f>
        <v>0.48609999999999998</v>
      </c>
      <c r="N90" s="43">
        <f>ROUND((G90)/(VLOOKUP(B90,GDP!A$9:I$41,9,FALSE)*42)*1000,4)</f>
        <v>0.39300000000000002</v>
      </c>
      <c r="O90">
        <f t="shared" si="20"/>
        <v>0.43959999999999999</v>
      </c>
      <c r="P90" s="57">
        <f t="shared" si="21"/>
        <v>-0.35694231624854705</v>
      </c>
      <c r="Q90">
        <f>VLOOKUP(A90,Risk!A$1:D$156,4,FALSE)</f>
        <v>1.5</v>
      </c>
      <c r="R90" s="43">
        <f>VLOOKUP(A90,'Insurance penetration'!A$1:M$157,13,FALSE)</f>
        <v>2</v>
      </c>
      <c r="S90" s="43">
        <f t="shared" si="22"/>
        <v>1</v>
      </c>
      <c r="T90" s="43" t="s">
        <v>294</v>
      </c>
      <c r="U90" s="43" t="s">
        <v>275</v>
      </c>
    </row>
    <row r="91" spans="1:21" x14ac:dyDescent="0.25">
      <c r="A91" t="str">
        <f t="shared" si="15"/>
        <v>SwedenFlood*</v>
      </c>
      <c r="B91" t="s">
        <v>63</v>
      </c>
      <c r="C91" t="s">
        <v>64</v>
      </c>
      <c r="D91" t="s">
        <v>176</v>
      </c>
      <c r="E91" s="22">
        <v>271</v>
      </c>
      <c r="F91" s="22">
        <v>271</v>
      </c>
      <c r="G91">
        <v>84.611000000000004</v>
      </c>
      <c r="H91">
        <v>0</v>
      </c>
      <c r="I91" s="26">
        <f t="shared" si="16"/>
        <v>100</v>
      </c>
      <c r="J91" s="26">
        <f t="shared" si="17"/>
        <v>0</v>
      </c>
      <c r="K91" s="27">
        <f t="shared" si="18"/>
        <v>0</v>
      </c>
      <c r="L91" s="43">
        <f t="shared" si="19"/>
        <v>1</v>
      </c>
      <c r="M91">
        <f>ROUND((E91)/(VLOOKUP(B91,GDP!A$9:I$41,5,FALSE)*42)*1000,4)</f>
        <v>1.2200000000000001E-2</v>
      </c>
      <c r="N91" s="43">
        <f>ROUND((G91)/(VLOOKUP(B91,GDP!A$9:I$41,9,FALSE)*42)*1000,4)</f>
        <v>3.3999999999999998E-3</v>
      </c>
      <c r="O91">
        <f t="shared" si="20"/>
        <v>7.7999999999999996E-3</v>
      </c>
      <c r="P91" s="57">
        <f t="shared" si="21"/>
        <v>-2.1079053973095196</v>
      </c>
      <c r="Q91">
        <f>VLOOKUP(A91,Risk!A$1:D$156,4,FALSE)</f>
        <v>1.8</v>
      </c>
      <c r="R91" s="43">
        <f>VLOOKUP(A91,'Insurance penetration'!A$1:M$157,13,FALSE)</f>
        <v>2</v>
      </c>
      <c r="S91" s="43">
        <f t="shared" si="22"/>
        <v>1</v>
      </c>
      <c r="T91" s="43" t="s">
        <v>278</v>
      </c>
      <c r="U91" s="43" t="s">
        <v>277</v>
      </c>
    </row>
    <row r="92" spans="1:21" x14ac:dyDescent="0.25">
      <c r="A92" t="str">
        <f t="shared" si="15"/>
        <v>AustriaWildfire</v>
      </c>
      <c r="B92" t="s">
        <v>4</v>
      </c>
      <c r="C92" t="s">
        <v>5</v>
      </c>
      <c r="D92" t="s">
        <v>66</v>
      </c>
      <c r="E92" s="22">
        <v>0</v>
      </c>
      <c r="F92" s="22">
        <v>0</v>
      </c>
      <c r="G92">
        <v>0</v>
      </c>
      <c r="H92">
        <v>0</v>
      </c>
      <c r="I92" s="26">
        <f t="shared" si="16"/>
        <v>0</v>
      </c>
      <c r="J92" s="26">
        <f t="shared" si="17"/>
        <v>0</v>
      </c>
      <c r="K92" s="27">
        <f t="shared" si="18"/>
        <v>100</v>
      </c>
      <c r="L92" s="43">
        <f t="shared" si="19"/>
        <v>-9</v>
      </c>
      <c r="M92">
        <f>ROUND((E92)/(VLOOKUP(B92,GDP!A$9:I$41,5,FALSE)*42)*1000,4)</f>
        <v>0</v>
      </c>
      <c r="N92" s="43">
        <f>ROUND((G92)/(VLOOKUP(B92,GDP!A$9:I$41,9,FALSE)*42)*1000,4)</f>
        <v>0</v>
      </c>
      <c r="O92">
        <f t="shared" si="20"/>
        <v>0</v>
      </c>
      <c r="P92" s="57">
        <v>-9</v>
      </c>
      <c r="Q92">
        <f>VLOOKUP(A92,Risk!A$1:D$156,4,FALSE)</f>
        <v>2</v>
      </c>
      <c r="R92" s="43">
        <f>VLOOKUP(A92,'Insurance penetration'!A$1:M$157,13,FALSE)</f>
        <v>4</v>
      </c>
      <c r="S92" s="43">
        <f t="shared" si="22"/>
        <v>2.5</v>
      </c>
      <c r="T92" s="43" t="s">
        <v>237</v>
      </c>
      <c r="U92" s="43" t="s">
        <v>241</v>
      </c>
    </row>
    <row r="93" spans="1:21" x14ac:dyDescent="0.25">
      <c r="A93" t="str">
        <f t="shared" si="15"/>
        <v>BelgiumWildfire</v>
      </c>
      <c r="B93" t="s">
        <v>7</v>
      </c>
      <c r="C93" t="s">
        <v>8</v>
      </c>
      <c r="D93" t="s">
        <v>66</v>
      </c>
      <c r="E93" s="22">
        <v>0</v>
      </c>
      <c r="F93" s="22">
        <v>0</v>
      </c>
      <c r="G93">
        <v>0</v>
      </c>
      <c r="H93">
        <v>0</v>
      </c>
      <c r="I93" s="26">
        <f t="shared" si="16"/>
        <v>0</v>
      </c>
      <c r="J93" s="26">
        <f t="shared" si="17"/>
        <v>0</v>
      </c>
      <c r="K93" s="27">
        <f t="shared" si="18"/>
        <v>100</v>
      </c>
      <c r="L93" s="43">
        <f t="shared" si="19"/>
        <v>-9</v>
      </c>
      <c r="M93">
        <f>ROUND((E93)/(VLOOKUP(B93,GDP!A$9:I$41,5,FALSE)*42)*1000,4)</f>
        <v>0</v>
      </c>
      <c r="N93" s="43">
        <f>ROUND((G93)/(VLOOKUP(B93,GDP!A$9:I$41,9,FALSE)*42)*1000,4)</f>
        <v>0</v>
      </c>
      <c r="O93">
        <f t="shared" si="20"/>
        <v>0</v>
      </c>
      <c r="P93" s="57">
        <v>-9</v>
      </c>
      <c r="Q93">
        <f>VLOOKUP(A93,Risk!A$1:D$156,4,FALSE)</f>
        <v>1</v>
      </c>
      <c r="R93" s="43">
        <f>VLOOKUP(A93,'Insurance penetration'!A$1:M$157,13,FALSE)</f>
        <v>1</v>
      </c>
      <c r="S93" s="43">
        <f t="shared" si="22"/>
        <v>1</v>
      </c>
      <c r="T93" s="43" t="s">
        <v>243</v>
      </c>
      <c r="U93" s="43" t="s">
        <v>227</v>
      </c>
    </row>
    <row r="94" spans="1:21" x14ac:dyDescent="0.25">
      <c r="A94" t="str">
        <f t="shared" si="15"/>
        <v>BulgariaWildfire</v>
      </c>
      <c r="B94" t="s">
        <v>9</v>
      </c>
      <c r="C94" t="s">
        <v>10</v>
      </c>
      <c r="D94" t="s">
        <v>66</v>
      </c>
      <c r="E94" s="22">
        <v>27</v>
      </c>
      <c r="F94" s="22">
        <v>0</v>
      </c>
      <c r="G94">
        <v>30.902000000000001</v>
      </c>
      <c r="H94">
        <v>0</v>
      </c>
      <c r="I94" s="26">
        <f t="shared" si="16"/>
        <v>0</v>
      </c>
      <c r="J94" s="26">
        <f t="shared" si="17"/>
        <v>0</v>
      </c>
      <c r="K94" s="27">
        <f t="shared" si="18"/>
        <v>100</v>
      </c>
      <c r="L94" s="43">
        <f t="shared" si="19"/>
        <v>1</v>
      </c>
      <c r="M94">
        <f>ROUND((E94)/(VLOOKUP(B94,GDP!A$9:I$41,5,FALSE)*42)*1000,4)</f>
        <v>9.4999999999999998E-3</v>
      </c>
      <c r="N94" s="43">
        <f>ROUND((G94)/(VLOOKUP(B94,GDP!A$9:I$41,9,FALSE)*42)*1000,4)</f>
        <v>9.5999999999999992E-3</v>
      </c>
      <c r="O94">
        <f t="shared" si="20"/>
        <v>9.5999999999999992E-3</v>
      </c>
      <c r="P94" s="57">
        <f>LOG(O94)</f>
        <v>-2.0177287669604316</v>
      </c>
      <c r="Q94">
        <f>VLOOKUP(A94,Risk!A$1:D$156,4,FALSE)</f>
        <v>1.3</v>
      </c>
      <c r="R94" s="43">
        <f>VLOOKUP(A94,'Insurance penetration'!A$1:M$157,13,FALSE)</f>
        <v>4</v>
      </c>
      <c r="S94" s="43">
        <f t="shared" si="22"/>
        <v>1.5</v>
      </c>
      <c r="T94" s="43" t="s">
        <v>244</v>
      </c>
      <c r="U94" s="43" t="s">
        <v>238</v>
      </c>
    </row>
    <row r="95" spans="1:21" x14ac:dyDescent="0.25">
      <c r="A95" t="str">
        <f t="shared" si="15"/>
        <v>CroatiaWildfire</v>
      </c>
      <c r="B95" t="s">
        <v>11</v>
      </c>
      <c r="C95" t="s">
        <v>12</v>
      </c>
      <c r="D95" t="s">
        <v>66</v>
      </c>
      <c r="E95" s="22">
        <v>51</v>
      </c>
      <c r="F95" s="22">
        <v>0</v>
      </c>
      <c r="G95">
        <v>57.390999999999998</v>
      </c>
      <c r="H95">
        <v>0</v>
      </c>
      <c r="I95" s="26">
        <f t="shared" si="16"/>
        <v>0</v>
      </c>
      <c r="J95" s="26">
        <f t="shared" si="17"/>
        <v>0</v>
      </c>
      <c r="K95" s="27">
        <f t="shared" si="18"/>
        <v>100</v>
      </c>
      <c r="L95" s="43">
        <f t="shared" si="19"/>
        <v>1.5</v>
      </c>
      <c r="M95">
        <f>ROUND((E95)/(VLOOKUP(B95,GDP!A$9:I$41,5,FALSE)*42)*1000,4)</f>
        <v>2.12E-2</v>
      </c>
      <c r="N95" s="43">
        <f>ROUND((G95)/(VLOOKUP(B95,GDP!A$9:I$41,9,FALSE)*42)*1000,4)</f>
        <v>2.1100000000000001E-2</v>
      </c>
      <c r="O95">
        <f t="shared" si="20"/>
        <v>2.12E-2</v>
      </c>
      <c r="P95" s="57">
        <f>LOG(O95)</f>
        <v>-1.6736641390712486</v>
      </c>
      <c r="Q95">
        <f>VLOOKUP(A95,Risk!A$1:D$156,4,FALSE)</f>
        <v>2</v>
      </c>
      <c r="R95" s="43">
        <f>VLOOKUP(A95,'Insurance penetration'!A$1:M$157,13,FALSE)</f>
        <v>4</v>
      </c>
      <c r="S95" s="43">
        <f t="shared" si="22"/>
        <v>2.5</v>
      </c>
      <c r="T95" s="43" t="s">
        <v>245</v>
      </c>
      <c r="U95" s="43" t="s">
        <v>289</v>
      </c>
    </row>
    <row r="96" spans="1:21" x14ac:dyDescent="0.25">
      <c r="A96" t="str">
        <f t="shared" si="15"/>
        <v>CyprusWildfire</v>
      </c>
      <c r="B96" t="s">
        <v>13</v>
      </c>
      <c r="C96" t="s">
        <v>14</v>
      </c>
      <c r="D96" t="s">
        <v>66</v>
      </c>
      <c r="E96" s="22">
        <v>206</v>
      </c>
      <c r="F96" s="22">
        <v>0</v>
      </c>
      <c r="G96">
        <v>0</v>
      </c>
      <c r="H96">
        <v>0</v>
      </c>
      <c r="I96" s="26">
        <f t="shared" si="16"/>
        <v>0</v>
      </c>
      <c r="J96" s="26">
        <f t="shared" si="17"/>
        <v>0</v>
      </c>
      <c r="K96" s="27">
        <f t="shared" si="18"/>
        <v>100</v>
      </c>
      <c r="L96" s="43">
        <f t="shared" si="19"/>
        <v>2.5</v>
      </c>
      <c r="M96">
        <f>ROUND((E96)/(VLOOKUP(B96,GDP!A$9:I$41,5,FALSE)*42)*1000,4)</f>
        <v>0.21</v>
      </c>
      <c r="N96" s="43">
        <f>ROUND((G96)/(VLOOKUP(B96,GDP!A$9:I$41,9,FALSE)*42)*1000,4)</f>
        <v>0</v>
      </c>
      <c r="O96">
        <f t="shared" si="20"/>
        <v>0.21</v>
      </c>
      <c r="P96" s="57">
        <f>LOG(O96)</f>
        <v>-0.6777807052660807</v>
      </c>
      <c r="Q96">
        <f>VLOOKUP(A96,Risk!A$1:D$156,4,FALSE)</f>
        <v>2.7</v>
      </c>
      <c r="R96" s="43">
        <f>VLOOKUP(A96,'Insurance penetration'!A$1:M$157,13,FALSE)</f>
        <v>3</v>
      </c>
      <c r="S96" s="43">
        <f t="shared" si="22"/>
        <v>2.5</v>
      </c>
      <c r="T96" s="43" t="s">
        <v>239</v>
      </c>
      <c r="U96" s="43" t="s">
        <v>246</v>
      </c>
    </row>
    <row r="97" spans="1:21" x14ac:dyDescent="0.25">
      <c r="A97" t="str">
        <f t="shared" si="15"/>
        <v>Czech RepublicWildfire</v>
      </c>
      <c r="B97" t="s">
        <v>15</v>
      </c>
      <c r="C97" t="s">
        <v>16</v>
      </c>
      <c r="D97" t="s">
        <v>66</v>
      </c>
      <c r="E97" s="22">
        <v>0</v>
      </c>
      <c r="F97" s="22">
        <v>0</v>
      </c>
      <c r="G97">
        <v>0</v>
      </c>
      <c r="H97">
        <v>0</v>
      </c>
      <c r="I97" s="26">
        <f t="shared" si="16"/>
        <v>0</v>
      </c>
      <c r="J97" s="26">
        <f t="shared" si="17"/>
        <v>0</v>
      </c>
      <c r="K97" s="27">
        <f t="shared" si="18"/>
        <v>100</v>
      </c>
      <c r="L97" s="43">
        <f t="shared" si="19"/>
        <v>-9</v>
      </c>
      <c r="M97">
        <f>ROUND((E97)/(VLOOKUP(B97,GDP!A$9:I$41,5,FALSE)*42)*1000,4)</f>
        <v>0</v>
      </c>
      <c r="N97" s="43">
        <f>ROUND((G97)/(VLOOKUP(B97,GDP!A$9:I$41,9,FALSE)*42)*1000,4)</f>
        <v>0</v>
      </c>
      <c r="O97">
        <f t="shared" si="20"/>
        <v>0</v>
      </c>
      <c r="P97" s="57">
        <v>-9</v>
      </c>
      <c r="Q97">
        <f>VLOOKUP(A97,Risk!A$1:D$156,4,FALSE)</f>
        <v>1.7</v>
      </c>
      <c r="R97" s="43">
        <f>VLOOKUP(A97,'Insurance penetration'!A$1:M$157,13,FALSE)</f>
        <v>4</v>
      </c>
      <c r="S97" s="43">
        <f t="shared" si="22"/>
        <v>2</v>
      </c>
      <c r="T97" s="43" t="s">
        <v>248</v>
      </c>
      <c r="U97" s="43" t="s">
        <v>247</v>
      </c>
    </row>
    <row r="98" spans="1:21" x14ac:dyDescent="0.25">
      <c r="A98" t="str">
        <f t="shared" ref="A98:A129" si="23">CONCATENATE(B98,D98)</f>
        <v>DenmarkWildfire</v>
      </c>
      <c r="B98" t="s">
        <v>17</v>
      </c>
      <c r="C98" t="s">
        <v>18</v>
      </c>
      <c r="D98" t="s">
        <v>66</v>
      </c>
      <c r="E98" s="22">
        <v>0</v>
      </c>
      <c r="F98" s="22">
        <v>0</v>
      </c>
      <c r="G98">
        <v>0</v>
      </c>
      <c r="H98">
        <v>0</v>
      </c>
      <c r="I98" s="26">
        <f t="shared" ref="I98:I129" si="24">ROUND(IFERROR(100*((F98/E98)),0),0)</f>
        <v>0</v>
      </c>
      <c r="J98" s="26">
        <f t="shared" ref="J98:J129" si="25">ROUND(IFERROR(100*((H98/G98)),0),0)</f>
        <v>0</v>
      </c>
      <c r="K98" s="27">
        <f t="shared" ref="K98:K129" si="26">IF(J98=0,100-ROUND(I98,4), 100-ROUND((I98+J98)/2,4))</f>
        <v>100</v>
      </c>
      <c r="L98" s="43">
        <f t="shared" ref="L98:L129" si="27">IF(P98&lt;-4,-9,IF(P98&lt;-3.5,0,IF(P98&lt;-2,1,IF(AND(P98&lt;-1.5,K98&lt;75),1,IF(AND(P98&lt;-1.5,K98&gt;=75),1.5,IF(AND(P98&lt;-1,K98&lt;50),1,IF(AND(P98&lt;-1,K98&lt;75),1.5,IF(AND(P98&lt;-1,K98&lt;=100),2,IF(AND(P98&lt;-0.5,K98&lt;25),1,IF(AND(P98&lt;-0.5,K98&lt;50),1.5,IF(AND(P98&lt;-0.5,K98&lt;75),2,IF(AND(P98&lt;-0.5,K98&lt;=100),2.5,IF(AND(P98&lt;0,K98&lt;25),1.5,IF(AND(P98&lt;0,K98&lt;50),2,IF(AND(P98&lt;0,K98&lt;75),2.5,IF(AND(P98&lt;0,K98&lt;=100),3,IF(AND(P98&lt;0.5,K98&lt;25),2,IF(AND(P98&lt;0.5,K98&lt;50),2.5,IF(AND(P98&lt;0.5,K98&lt;75),3,IF(AND(P98&lt;0.5,K98&lt;=100),3.5,IF(AND(P98&lt;1,K98&lt;25),2.5,IF(AND(P98&lt;1,K98&lt;50),3,IF(AND(P98&lt;1,K98&lt;75),3.5,IF(AND(P98&lt;1,K98&lt;=100),4))))))))))))))))))))))))</f>
        <v>-9</v>
      </c>
      <c r="M98">
        <f>ROUND((E98)/(VLOOKUP(B98,GDP!A$9:I$41,5,FALSE)*42)*1000,4)</f>
        <v>0</v>
      </c>
      <c r="N98" s="43">
        <f>ROUND((G98)/(VLOOKUP(B98,GDP!A$9:I$41,9,FALSE)*42)*1000,4)</f>
        <v>0</v>
      </c>
      <c r="O98">
        <f t="shared" ref="O98:O129" si="28">IF(N98=0,ROUND(M98,4), ROUND((M98+N98)/2,4))</f>
        <v>0</v>
      </c>
      <c r="P98" s="57">
        <v>-9</v>
      </c>
      <c r="Q98">
        <f>VLOOKUP(A98,Risk!A$1:D$156,4,FALSE)</f>
        <v>1.3</v>
      </c>
      <c r="R98" s="43">
        <f>VLOOKUP(A98,'Insurance penetration'!A$1:M$157,13,FALSE)</f>
        <v>1</v>
      </c>
      <c r="S98" s="43">
        <f t="shared" si="22"/>
        <v>1</v>
      </c>
      <c r="T98" s="43" t="s">
        <v>210</v>
      </c>
      <c r="U98" s="43" t="s">
        <v>249</v>
      </c>
    </row>
    <row r="99" spans="1:21" x14ac:dyDescent="0.25">
      <c r="A99" t="str">
        <f t="shared" si="23"/>
        <v>EstoniaWildfire</v>
      </c>
      <c r="B99" t="s">
        <v>19</v>
      </c>
      <c r="C99" t="s">
        <v>20</v>
      </c>
      <c r="D99" t="s">
        <v>66</v>
      </c>
      <c r="E99" s="22">
        <v>0</v>
      </c>
      <c r="F99" s="22">
        <v>0</v>
      </c>
      <c r="G99">
        <v>0</v>
      </c>
      <c r="H99">
        <v>0</v>
      </c>
      <c r="I99" s="26">
        <f t="shared" si="24"/>
        <v>0</v>
      </c>
      <c r="J99" s="26">
        <f t="shared" si="25"/>
        <v>0</v>
      </c>
      <c r="K99" s="27">
        <f t="shared" si="26"/>
        <v>100</v>
      </c>
      <c r="L99" s="43">
        <f t="shared" si="27"/>
        <v>-9</v>
      </c>
      <c r="M99">
        <f>ROUND((E99)/(VLOOKUP(B99,GDP!A$9:I$41,5,FALSE)*42)*1000,4)</f>
        <v>0</v>
      </c>
      <c r="N99" s="43">
        <f>ROUND((G99)/(VLOOKUP(B99,GDP!A$9:I$41,9,FALSE)*42)*1000,4)</f>
        <v>0</v>
      </c>
      <c r="O99">
        <f t="shared" si="28"/>
        <v>0</v>
      </c>
      <c r="P99" s="57">
        <v>-9</v>
      </c>
      <c r="Q99">
        <f>VLOOKUP(A99,Risk!A$1:D$156,4,FALSE)</f>
        <v>1.3</v>
      </c>
      <c r="R99" s="43">
        <f>VLOOKUP(A99,'Insurance penetration'!A$1:M$157,13,FALSE)</f>
        <v>3</v>
      </c>
      <c r="S99" s="43">
        <f t="shared" si="22"/>
        <v>1</v>
      </c>
      <c r="T99" s="43" t="s">
        <v>251</v>
      </c>
      <c r="U99" s="43" t="s">
        <v>250</v>
      </c>
    </row>
    <row r="100" spans="1:21" x14ac:dyDescent="0.25">
      <c r="A100" t="str">
        <f t="shared" si="23"/>
        <v>FinlandWildfire</v>
      </c>
      <c r="B100" t="s">
        <v>21</v>
      </c>
      <c r="C100" t="s">
        <v>22</v>
      </c>
      <c r="D100" t="s">
        <v>66</v>
      </c>
      <c r="E100" s="22">
        <v>0</v>
      </c>
      <c r="F100" s="22">
        <v>0</v>
      </c>
      <c r="G100">
        <v>0</v>
      </c>
      <c r="H100">
        <v>0</v>
      </c>
      <c r="I100" s="26">
        <f t="shared" si="24"/>
        <v>0</v>
      </c>
      <c r="J100" s="26">
        <f t="shared" si="25"/>
        <v>0</v>
      </c>
      <c r="K100" s="27">
        <f t="shared" si="26"/>
        <v>100</v>
      </c>
      <c r="L100" s="43">
        <f t="shared" si="27"/>
        <v>-9</v>
      </c>
      <c r="M100">
        <f>ROUND((E100)/(VLOOKUP(B100,GDP!A$9:I$41,5,FALSE)*42)*1000,4)</f>
        <v>0</v>
      </c>
      <c r="N100" s="43">
        <f>ROUND((G100)/(VLOOKUP(B100,GDP!A$9:I$41,9,FALSE)*42)*1000,4)</f>
        <v>0</v>
      </c>
      <c r="O100">
        <f t="shared" si="28"/>
        <v>0</v>
      </c>
      <c r="P100" s="57">
        <v>-9</v>
      </c>
      <c r="Q100">
        <f>VLOOKUP(A100,Risk!A$1:D$156,4,FALSE)</f>
        <v>1.5</v>
      </c>
      <c r="R100" s="43">
        <f>VLOOKUP(A100,'Insurance penetration'!A$1:M$157,13,FALSE)</f>
        <v>1</v>
      </c>
      <c r="S100" s="43">
        <f t="shared" si="22"/>
        <v>1</v>
      </c>
      <c r="T100" s="43" t="s">
        <v>253</v>
      </c>
      <c r="U100" s="43" t="s">
        <v>252</v>
      </c>
    </row>
    <row r="101" spans="1:21" x14ac:dyDescent="0.25">
      <c r="A101" t="str">
        <f t="shared" si="23"/>
        <v>FranceWildfire</v>
      </c>
      <c r="B101" t="s">
        <v>23</v>
      </c>
      <c r="C101" t="s">
        <v>24</v>
      </c>
      <c r="D101" t="s">
        <v>66</v>
      </c>
      <c r="E101" s="22">
        <v>2609</v>
      </c>
      <c r="F101" s="22">
        <v>0</v>
      </c>
      <c r="G101">
        <v>13.875</v>
      </c>
      <c r="H101">
        <v>0</v>
      </c>
      <c r="I101" s="26">
        <f t="shared" si="24"/>
        <v>0</v>
      </c>
      <c r="J101" s="26">
        <f t="shared" si="25"/>
        <v>0</v>
      </c>
      <c r="K101" s="27">
        <f t="shared" si="26"/>
        <v>100</v>
      </c>
      <c r="L101" s="43">
        <f t="shared" si="27"/>
        <v>1.5</v>
      </c>
      <c r="M101">
        <f>ROUND((E101)/(VLOOKUP(B101,GDP!A$9:I$41,5,FALSE)*42)*1000,4)</f>
        <v>2.5000000000000001E-2</v>
      </c>
      <c r="N101" s="43">
        <f>ROUND((G101)/(VLOOKUP(B101,GDP!A$9:I$41,9,FALSE)*42)*1000,4)</f>
        <v>1E-4</v>
      </c>
      <c r="O101">
        <f t="shared" si="28"/>
        <v>1.26E-2</v>
      </c>
      <c r="P101" s="57">
        <f>LOG(O101)</f>
        <v>-1.8996294548824371</v>
      </c>
      <c r="Q101">
        <f>VLOOKUP(A101,Risk!A$1:D$156,4,FALSE)</f>
        <v>2.2999999999999998</v>
      </c>
      <c r="R101" s="43">
        <f>VLOOKUP(A101,'Insurance penetration'!A$1:M$157,13,FALSE)</f>
        <v>2</v>
      </c>
      <c r="S101" s="43">
        <f t="shared" si="22"/>
        <v>1.5</v>
      </c>
      <c r="T101" s="43" t="s">
        <v>255</v>
      </c>
      <c r="U101" s="43" t="s">
        <v>254</v>
      </c>
    </row>
    <row r="102" spans="1:21" x14ac:dyDescent="0.25">
      <c r="A102" t="str">
        <f t="shared" si="23"/>
        <v>GermanyWildfire</v>
      </c>
      <c r="B102" t="s">
        <v>25</v>
      </c>
      <c r="C102" t="s">
        <v>26</v>
      </c>
      <c r="D102" t="s">
        <v>66</v>
      </c>
      <c r="E102" s="22">
        <v>77</v>
      </c>
      <c r="F102" s="22">
        <v>0</v>
      </c>
      <c r="G102">
        <v>0</v>
      </c>
      <c r="H102">
        <v>0</v>
      </c>
      <c r="I102" s="26">
        <f t="shared" si="24"/>
        <v>0</v>
      </c>
      <c r="J102" s="26">
        <f t="shared" si="25"/>
        <v>0</v>
      </c>
      <c r="K102" s="27">
        <f t="shared" si="26"/>
        <v>100</v>
      </c>
      <c r="L102" s="43">
        <f t="shared" si="27"/>
        <v>1</v>
      </c>
      <c r="M102">
        <f>ROUND((E102)/(VLOOKUP(B102,GDP!A$9:I$41,5,FALSE)*42)*1000,4)</f>
        <v>5.0000000000000001E-4</v>
      </c>
      <c r="N102" s="43">
        <f>ROUND((G102)/(VLOOKUP(B102,GDP!A$9:I$41,9,FALSE)*42)*1000,4)</f>
        <v>0</v>
      </c>
      <c r="O102">
        <f t="shared" si="28"/>
        <v>5.0000000000000001E-4</v>
      </c>
      <c r="P102" s="57">
        <f>LOG(O102)</f>
        <v>-3.3010299956639813</v>
      </c>
      <c r="Q102">
        <f>VLOOKUP(A102,Risk!A$1:D$156,4,FALSE)</f>
        <v>1.7</v>
      </c>
      <c r="R102" s="43">
        <f>VLOOKUP(A102,'Insurance penetration'!A$1:M$157,13,FALSE)</f>
        <v>1</v>
      </c>
      <c r="S102" s="43">
        <f t="shared" si="22"/>
        <v>1</v>
      </c>
      <c r="T102" t="s">
        <v>207</v>
      </c>
      <c r="U102" s="43" t="s">
        <v>307</v>
      </c>
    </row>
    <row r="103" spans="1:21" x14ac:dyDescent="0.25">
      <c r="A103" t="str">
        <f t="shared" si="23"/>
        <v>GreeceWildfire</v>
      </c>
      <c r="B103" t="s">
        <v>27</v>
      </c>
      <c r="C103" t="s">
        <v>28</v>
      </c>
      <c r="D103" t="s">
        <v>66</v>
      </c>
      <c r="E103" s="22">
        <v>4638</v>
      </c>
      <c r="F103" s="22">
        <v>6</v>
      </c>
      <c r="G103">
        <v>3989.0790000000002</v>
      </c>
      <c r="H103">
        <v>0</v>
      </c>
      <c r="I103" s="26">
        <f t="shared" si="24"/>
        <v>0</v>
      </c>
      <c r="J103" s="26">
        <f t="shared" si="25"/>
        <v>0</v>
      </c>
      <c r="K103" s="27">
        <f t="shared" si="26"/>
        <v>100</v>
      </c>
      <c r="L103" s="43">
        <f t="shared" si="27"/>
        <v>3</v>
      </c>
      <c r="M103">
        <f>ROUND((E103)/(VLOOKUP(B103,GDP!A$9:I$41,5,FALSE)*42)*1000,4)</f>
        <v>0.60399999999999998</v>
      </c>
      <c r="N103" s="43">
        <f>ROUND((G103)/(VLOOKUP(B103,GDP!A$9:I$41,9,FALSE)*42)*1000,4)</f>
        <v>0.4607</v>
      </c>
      <c r="O103">
        <f t="shared" si="28"/>
        <v>0.53239999999999998</v>
      </c>
      <c r="P103" s="57">
        <f>LOG(O103)</f>
        <v>-0.27376195319736252</v>
      </c>
      <c r="Q103" s="43">
        <f>VLOOKUP(A103,Risk!A$1:D$156,4,FALSE)</f>
        <v>2.8</v>
      </c>
      <c r="R103" s="43">
        <f>VLOOKUP(A103,'Insurance penetration'!A$1:M$157,13,FALSE)</f>
        <v>4</v>
      </c>
      <c r="S103" s="43">
        <f t="shared" si="22"/>
        <v>3</v>
      </c>
      <c r="T103" s="43" t="s">
        <v>257</v>
      </c>
      <c r="U103" s="43" t="s">
        <v>256</v>
      </c>
    </row>
    <row r="104" spans="1:21" x14ac:dyDescent="0.25">
      <c r="A104" t="str">
        <f t="shared" si="23"/>
        <v>HungaryWildfire</v>
      </c>
      <c r="B104" t="s">
        <v>29</v>
      </c>
      <c r="C104" t="s">
        <v>30</v>
      </c>
      <c r="D104" t="s">
        <v>66</v>
      </c>
      <c r="E104" s="22">
        <v>0</v>
      </c>
      <c r="F104" s="22">
        <v>0</v>
      </c>
      <c r="G104">
        <v>0</v>
      </c>
      <c r="H104">
        <v>0</v>
      </c>
      <c r="I104" s="26">
        <f t="shared" si="24"/>
        <v>0</v>
      </c>
      <c r="J104" s="26">
        <f t="shared" si="25"/>
        <v>0</v>
      </c>
      <c r="K104" s="27">
        <f t="shared" si="26"/>
        <v>100</v>
      </c>
      <c r="L104" s="43">
        <f t="shared" si="27"/>
        <v>-9</v>
      </c>
      <c r="M104">
        <f>ROUND((E104)/(VLOOKUP(B104,GDP!A$9:I$41,5,FALSE)*42)*1000,4)</f>
        <v>0</v>
      </c>
      <c r="N104" s="43">
        <f>ROUND((G104)/(VLOOKUP(B104,GDP!A$9:I$41,9,FALSE)*42)*1000,4)</f>
        <v>0</v>
      </c>
      <c r="O104">
        <f t="shared" si="28"/>
        <v>0</v>
      </c>
      <c r="P104" s="57">
        <v>-9</v>
      </c>
      <c r="Q104">
        <f>VLOOKUP(A104,Risk!A$1:D$156,4,FALSE)</f>
        <v>1.7</v>
      </c>
      <c r="R104" s="43">
        <f>VLOOKUP(A104,'Insurance penetration'!A$1:M$157,13,FALSE)</f>
        <v>3</v>
      </c>
      <c r="S104" s="43">
        <f t="shared" si="22"/>
        <v>1.5</v>
      </c>
      <c r="T104" s="43" t="s">
        <v>259</v>
      </c>
      <c r="U104" s="43" t="s">
        <v>258</v>
      </c>
    </row>
    <row r="105" spans="1:21" x14ac:dyDescent="0.25">
      <c r="A105" t="str">
        <f t="shared" si="23"/>
        <v>IcelandWildfire</v>
      </c>
      <c r="B105" t="s">
        <v>31</v>
      </c>
      <c r="C105" t="s">
        <v>32</v>
      </c>
      <c r="D105" t="s">
        <v>66</v>
      </c>
      <c r="E105" s="22">
        <v>0</v>
      </c>
      <c r="F105" s="22">
        <v>0</v>
      </c>
      <c r="G105">
        <v>0</v>
      </c>
      <c r="H105">
        <v>0</v>
      </c>
      <c r="I105" s="26">
        <f t="shared" si="24"/>
        <v>0</v>
      </c>
      <c r="J105" s="26">
        <f t="shared" si="25"/>
        <v>0</v>
      </c>
      <c r="K105" s="27">
        <f t="shared" si="26"/>
        <v>100</v>
      </c>
      <c r="L105" s="43">
        <f t="shared" si="27"/>
        <v>-9</v>
      </c>
      <c r="M105">
        <f>ROUND((E105)/(VLOOKUP(B105,GDP!A$9:I$41,5,FALSE)*42)*1000,4)</f>
        <v>0</v>
      </c>
      <c r="N105" s="43">
        <f>ROUND((G105)/(VLOOKUP(B105,GDP!A$9:I$41,9,FALSE)*42)*1000,4)</f>
        <v>0</v>
      </c>
      <c r="O105">
        <f t="shared" si="28"/>
        <v>0</v>
      </c>
      <c r="P105" s="57">
        <v>-9</v>
      </c>
      <c r="Q105">
        <f>VLOOKUP(A105,Risk!A$1:D$156,4,FALSE)</f>
        <v>0.3</v>
      </c>
      <c r="R105" s="43">
        <f>VLOOKUP(A105,'Insurance penetration'!A$1:M$157,13,FALSE)</f>
        <v>2</v>
      </c>
      <c r="S105" s="43">
        <f t="shared" si="22"/>
        <v>0</v>
      </c>
      <c r="T105" s="43" t="s">
        <v>204</v>
      </c>
      <c r="U105" s="43" t="s">
        <v>292</v>
      </c>
    </row>
    <row r="106" spans="1:21" x14ac:dyDescent="0.25">
      <c r="A106" t="str">
        <f t="shared" si="23"/>
        <v>IrelandWildfire</v>
      </c>
      <c r="B106" t="s">
        <v>33</v>
      </c>
      <c r="C106" t="s">
        <v>34</v>
      </c>
      <c r="D106" t="s">
        <v>66</v>
      </c>
      <c r="E106" s="22">
        <v>0</v>
      </c>
      <c r="F106" s="22">
        <v>0</v>
      </c>
      <c r="G106">
        <v>0</v>
      </c>
      <c r="H106">
        <v>0</v>
      </c>
      <c r="I106" s="26">
        <f t="shared" si="24"/>
        <v>0</v>
      </c>
      <c r="J106" s="26">
        <f t="shared" si="25"/>
        <v>0</v>
      </c>
      <c r="K106" s="27">
        <f t="shared" si="26"/>
        <v>100</v>
      </c>
      <c r="L106" s="43">
        <f t="shared" si="27"/>
        <v>-9</v>
      </c>
      <c r="M106">
        <f>ROUND((E106)/(VLOOKUP(B106,GDP!A$9:I$41,5,FALSE)*42)*1000,4)</f>
        <v>0</v>
      </c>
      <c r="N106" s="43">
        <f>ROUND((G106)/(VLOOKUP(B106,GDP!A$9:I$41,9,FALSE)*42)*1000,4)</f>
        <v>0</v>
      </c>
      <c r="O106">
        <f t="shared" si="28"/>
        <v>0</v>
      </c>
      <c r="P106" s="57">
        <v>-9</v>
      </c>
      <c r="Q106">
        <f>VLOOKUP(A106,Risk!A$1:D$156,4,FALSE)</f>
        <v>1</v>
      </c>
      <c r="R106" s="43">
        <f>VLOOKUP(A106,'Insurance penetration'!A$1:M$157,13,FALSE)</f>
        <v>3</v>
      </c>
      <c r="S106" s="43">
        <f t="shared" si="22"/>
        <v>1</v>
      </c>
      <c r="T106" s="43" t="s">
        <v>261</v>
      </c>
      <c r="U106" s="43" t="s">
        <v>260</v>
      </c>
    </row>
    <row r="107" spans="1:21" x14ac:dyDescent="0.25">
      <c r="A107" t="str">
        <f t="shared" si="23"/>
        <v>ItalyWildfire</v>
      </c>
      <c r="B107" t="s">
        <v>35</v>
      </c>
      <c r="C107" t="s">
        <v>36</v>
      </c>
      <c r="D107" t="s">
        <v>66</v>
      </c>
      <c r="E107" s="22">
        <v>2369</v>
      </c>
      <c r="F107" s="22">
        <v>0</v>
      </c>
      <c r="G107">
        <v>3491.3490000000002</v>
      </c>
      <c r="H107">
        <v>0</v>
      </c>
      <c r="I107" s="26">
        <f t="shared" si="24"/>
        <v>0</v>
      </c>
      <c r="J107" s="26">
        <f t="shared" si="25"/>
        <v>0</v>
      </c>
      <c r="K107" s="27">
        <f t="shared" si="26"/>
        <v>100</v>
      </c>
      <c r="L107" s="43">
        <f t="shared" si="27"/>
        <v>2</v>
      </c>
      <c r="M107">
        <f>ROUND((E107)/(VLOOKUP(B107,GDP!A$9:I$41,5,FALSE)*42)*1000,4)</f>
        <v>3.1800000000000002E-2</v>
      </c>
      <c r="N107" s="43">
        <f>ROUND((G107)/(VLOOKUP(B107,GDP!A$9:I$41,9,FALSE)*42)*1000,4)</f>
        <v>4.1500000000000002E-2</v>
      </c>
      <c r="O107">
        <f t="shared" si="28"/>
        <v>3.6700000000000003E-2</v>
      </c>
      <c r="P107" s="57">
        <f>LOG(O107)</f>
        <v>-1.4353339357479107</v>
      </c>
      <c r="Q107">
        <f>VLOOKUP(A107,Risk!A$1:D$156,4,FALSE)</f>
        <v>2.2999999999999998</v>
      </c>
      <c r="R107" s="43">
        <f>VLOOKUP(A107,'Insurance penetration'!A$1:M$157,13,FALSE)</f>
        <v>3</v>
      </c>
      <c r="S107" s="43">
        <f t="shared" si="22"/>
        <v>2</v>
      </c>
      <c r="T107" s="43" t="s">
        <v>220</v>
      </c>
      <c r="U107" s="43" t="s">
        <v>262</v>
      </c>
    </row>
    <row r="108" spans="1:21" x14ac:dyDescent="0.25">
      <c r="A108" t="str">
        <f t="shared" si="23"/>
        <v>LatviaWildfire</v>
      </c>
      <c r="B108" t="s">
        <v>37</v>
      </c>
      <c r="C108" t="s">
        <v>38</v>
      </c>
      <c r="D108" t="s">
        <v>66</v>
      </c>
      <c r="E108" s="22">
        <v>103</v>
      </c>
      <c r="F108" s="22">
        <v>0</v>
      </c>
      <c r="G108">
        <v>0</v>
      </c>
      <c r="H108">
        <v>0</v>
      </c>
      <c r="I108" s="26">
        <f t="shared" si="24"/>
        <v>0</v>
      </c>
      <c r="J108" s="26">
        <f t="shared" si="25"/>
        <v>0</v>
      </c>
      <c r="K108" s="27">
        <f t="shared" si="26"/>
        <v>100</v>
      </c>
      <c r="L108" s="43">
        <f t="shared" si="27"/>
        <v>2</v>
      </c>
      <c r="M108">
        <f>ROUND((E108)/(VLOOKUP(B108,GDP!A$9:I$41,5,FALSE)*42)*1000,4)</f>
        <v>7.4499999999999997E-2</v>
      </c>
      <c r="N108" s="43">
        <f>ROUND((G108)/(VLOOKUP(B108,GDP!A$9:I$41,9,FALSE)*42)*1000,4)</f>
        <v>0</v>
      </c>
      <c r="O108">
        <f t="shared" si="28"/>
        <v>7.4499999999999997E-2</v>
      </c>
      <c r="P108" s="57">
        <f>LOG(O108)</f>
        <v>-1.1278437272517072</v>
      </c>
      <c r="Q108">
        <f>VLOOKUP(A108,Risk!A$1:D$156,4,FALSE)</f>
        <v>1.3</v>
      </c>
      <c r="R108" s="43">
        <f>VLOOKUP(A108,'Insurance penetration'!A$1:M$157,13,FALSE)</f>
        <v>4</v>
      </c>
      <c r="S108" s="43">
        <f t="shared" si="22"/>
        <v>1.5</v>
      </c>
      <c r="T108" s="43" t="s">
        <v>264</v>
      </c>
      <c r="U108" s="43" t="s">
        <v>263</v>
      </c>
    </row>
    <row r="109" spans="1:21" x14ac:dyDescent="0.25">
      <c r="A109" t="str">
        <f t="shared" si="23"/>
        <v>LiechtensteinWildfire</v>
      </c>
      <c r="B109" t="s">
        <v>39</v>
      </c>
      <c r="C109" t="s">
        <v>40</v>
      </c>
      <c r="D109" t="s">
        <v>66</v>
      </c>
      <c r="E109" s="22">
        <v>0</v>
      </c>
      <c r="F109" s="22">
        <v>0</v>
      </c>
      <c r="G109">
        <v>0</v>
      </c>
      <c r="H109">
        <v>0</v>
      </c>
      <c r="I109" s="26">
        <f t="shared" si="24"/>
        <v>0</v>
      </c>
      <c r="J109" s="26">
        <f t="shared" si="25"/>
        <v>0</v>
      </c>
      <c r="K109" s="27">
        <f t="shared" si="26"/>
        <v>100</v>
      </c>
      <c r="L109" s="43">
        <f t="shared" si="27"/>
        <v>-9</v>
      </c>
      <c r="M109">
        <f>ROUND((E109)/(VLOOKUP(B109,GDP!A$9:I$41,5,FALSE)*42)*1000,4)</f>
        <v>0</v>
      </c>
      <c r="N109" s="43">
        <f>ROUND((G109)/(VLOOKUP(B109,GDP!A$9:I$41,9,FALSE)*42)*1000,4)</f>
        <v>0</v>
      </c>
      <c r="O109">
        <f t="shared" si="28"/>
        <v>0</v>
      </c>
      <c r="P109" s="57">
        <v>-9</v>
      </c>
      <c r="Q109">
        <f>VLOOKUP(A109,Risk!A$1:D$156,4,FALSE)</f>
        <v>1</v>
      </c>
      <c r="R109" s="43">
        <f>VLOOKUP(A109,'Insurance penetration'!A$1:M$157,13,FALSE)</f>
        <v>1</v>
      </c>
      <c r="S109" s="43">
        <f t="shared" si="22"/>
        <v>1</v>
      </c>
      <c r="T109" s="43" t="s">
        <v>226</v>
      </c>
      <c r="U109" s="43" t="s">
        <v>265</v>
      </c>
    </row>
    <row r="110" spans="1:21" x14ac:dyDescent="0.25">
      <c r="A110" t="str">
        <f t="shared" si="23"/>
        <v>LithuaniaWildfire</v>
      </c>
      <c r="B110" t="s">
        <v>41</v>
      </c>
      <c r="C110" t="s">
        <v>42</v>
      </c>
      <c r="D110" t="s">
        <v>66</v>
      </c>
      <c r="E110" s="22">
        <v>0</v>
      </c>
      <c r="F110" s="22">
        <v>0</v>
      </c>
      <c r="G110">
        <v>0</v>
      </c>
      <c r="H110">
        <v>0</v>
      </c>
      <c r="I110" s="26">
        <f t="shared" si="24"/>
        <v>0</v>
      </c>
      <c r="J110" s="26">
        <f t="shared" si="25"/>
        <v>0</v>
      </c>
      <c r="K110" s="27">
        <f t="shared" si="26"/>
        <v>100</v>
      </c>
      <c r="L110" s="43">
        <f t="shared" si="27"/>
        <v>-9</v>
      </c>
      <c r="M110">
        <f>ROUND((E110)/(VLOOKUP(B110,GDP!A$9:I$41,5,FALSE)*42)*1000,4)</f>
        <v>0</v>
      </c>
      <c r="N110" s="43">
        <f>ROUND((G110)/(VLOOKUP(B110,GDP!A$9:I$41,9,FALSE)*42)*1000,4)</f>
        <v>0</v>
      </c>
      <c r="O110">
        <f t="shared" si="28"/>
        <v>0</v>
      </c>
      <c r="P110" s="57">
        <v>-9</v>
      </c>
      <c r="Q110">
        <f>VLOOKUP(A110,Risk!A$1:D$156,4,FALSE)</f>
        <v>1.3</v>
      </c>
      <c r="R110" s="43">
        <f>VLOOKUP(A110,'Insurance penetration'!A$1:M$157,13,FALSE)</f>
        <v>3</v>
      </c>
      <c r="S110" s="43">
        <f t="shared" si="22"/>
        <v>1</v>
      </c>
      <c r="T110" s="43" t="s">
        <v>266</v>
      </c>
      <c r="U110" s="43" t="s">
        <v>267</v>
      </c>
    </row>
    <row r="111" spans="1:21" x14ac:dyDescent="0.25">
      <c r="A111" t="str">
        <f t="shared" si="23"/>
        <v>LuxembourgWildfire</v>
      </c>
      <c r="B111" t="s">
        <v>43</v>
      </c>
      <c r="C111" t="s">
        <v>44</v>
      </c>
      <c r="D111" t="s">
        <v>66</v>
      </c>
      <c r="E111" s="22">
        <v>0</v>
      </c>
      <c r="F111" s="22">
        <v>0</v>
      </c>
      <c r="G111">
        <v>0</v>
      </c>
      <c r="H111">
        <v>0</v>
      </c>
      <c r="I111" s="26">
        <f t="shared" si="24"/>
        <v>0</v>
      </c>
      <c r="J111" s="26">
        <f t="shared" si="25"/>
        <v>0</v>
      </c>
      <c r="K111" s="27">
        <f t="shared" si="26"/>
        <v>100</v>
      </c>
      <c r="L111" s="43">
        <f t="shared" si="27"/>
        <v>-9</v>
      </c>
      <c r="M111">
        <f>ROUND((E111)/(VLOOKUP(B111,GDP!A$9:I$41,5,FALSE)*42)*1000,4)</f>
        <v>0</v>
      </c>
      <c r="N111" s="43">
        <f>ROUND((G111)/(VLOOKUP(B111,GDP!A$9:I$41,9,FALSE)*42)*1000,4)</f>
        <v>0</v>
      </c>
      <c r="O111">
        <f t="shared" si="28"/>
        <v>0</v>
      </c>
      <c r="P111" s="57">
        <v>-9</v>
      </c>
      <c r="Q111">
        <f>VLOOKUP(A111,Risk!A$1:D$156,4,FALSE)</f>
        <v>1.3</v>
      </c>
      <c r="R111" s="43">
        <f>VLOOKUP(A111,'Insurance penetration'!A$1:M$157,13,FALSE)</f>
        <v>4</v>
      </c>
      <c r="S111" s="43">
        <f t="shared" si="22"/>
        <v>1.5</v>
      </c>
      <c r="T111" s="43" t="s">
        <v>269</v>
      </c>
      <c r="U111" s="43" t="s">
        <v>268</v>
      </c>
    </row>
    <row r="112" spans="1:21" x14ac:dyDescent="0.25">
      <c r="A112" t="str">
        <f t="shared" si="23"/>
        <v>MaltaWildfire</v>
      </c>
      <c r="B112" t="s">
        <v>45</v>
      </c>
      <c r="C112" t="s">
        <v>46</v>
      </c>
      <c r="D112" t="s">
        <v>66</v>
      </c>
      <c r="E112" s="22">
        <v>0</v>
      </c>
      <c r="F112" s="22">
        <v>0</v>
      </c>
      <c r="G112">
        <v>0</v>
      </c>
      <c r="H112">
        <v>0</v>
      </c>
      <c r="I112" s="26">
        <f t="shared" si="24"/>
        <v>0</v>
      </c>
      <c r="J112" s="26">
        <f t="shared" si="25"/>
        <v>0</v>
      </c>
      <c r="K112" s="27">
        <f t="shared" si="26"/>
        <v>100</v>
      </c>
      <c r="L112" s="43">
        <f t="shared" si="27"/>
        <v>-9</v>
      </c>
      <c r="M112">
        <f>ROUND((E112)/(VLOOKUP(B112,GDP!A$9:I$41,5,FALSE)*42)*1000,4)</f>
        <v>0</v>
      </c>
      <c r="N112" s="43">
        <f>ROUND((G112)/(VLOOKUP(B112,GDP!A$9:I$41,9,FALSE)*42)*1000,4)</f>
        <v>0</v>
      </c>
      <c r="O112">
        <f t="shared" si="28"/>
        <v>0</v>
      </c>
      <c r="P112" s="57">
        <v>-9</v>
      </c>
      <c r="Q112">
        <f>VLOOKUP(A112,Risk!A$1:D$156,4,FALSE)</f>
        <v>1.3</v>
      </c>
      <c r="R112" s="43">
        <f>VLOOKUP(A112,'Insurance penetration'!A$1:M$157,13,FALSE)</f>
        <v>4</v>
      </c>
      <c r="S112" s="43">
        <f t="shared" si="22"/>
        <v>1.5</v>
      </c>
      <c r="T112" s="43" t="s">
        <v>212</v>
      </c>
      <c r="U112" s="43" t="s">
        <v>270</v>
      </c>
    </row>
    <row r="113" spans="1:21" x14ac:dyDescent="0.25">
      <c r="A113" t="str">
        <f t="shared" si="23"/>
        <v>NetherlandsWildfire</v>
      </c>
      <c r="B113" t="s">
        <v>47</v>
      </c>
      <c r="C113" t="s">
        <v>48</v>
      </c>
      <c r="D113" t="s">
        <v>66</v>
      </c>
      <c r="E113" s="22">
        <v>0</v>
      </c>
      <c r="F113" s="22">
        <v>0</v>
      </c>
      <c r="G113">
        <v>0</v>
      </c>
      <c r="H113">
        <v>0</v>
      </c>
      <c r="I113" s="26">
        <f t="shared" si="24"/>
        <v>0</v>
      </c>
      <c r="J113" s="26">
        <f t="shared" si="25"/>
        <v>0</v>
      </c>
      <c r="K113" s="27">
        <f t="shared" si="26"/>
        <v>100</v>
      </c>
      <c r="L113" s="43">
        <f t="shared" si="27"/>
        <v>-9</v>
      </c>
      <c r="M113">
        <f>ROUND((E113)/(VLOOKUP(B113,GDP!A$9:I$41,5,FALSE)*42)*1000,4)</f>
        <v>0</v>
      </c>
      <c r="N113" s="43">
        <f>ROUND((G113)/(VLOOKUP(B113,GDP!A$9:I$41,9,FALSE)*42)*1000,4)</f>
        <v>0</v>
      </c>
      <c r="O113">
        <f t="shared" si="28"/>
        <v>0</v>
      </c>
      <c r="P113" s="57">
        <v>-9</v>
      </c>
      <c r="Q113">
        <f>VLOOKUP(A113,Risk!A$1:D$156,4,FALSE)</f>
        <v>1</v>
      </c>
      <c r="R113" s="43">
        <f>VLOOKUP(A113,'Insurance penetration'!A$1:M$157,13,FALSE)</f>
        <v>1</v>
      </c>
      <c r="S113" s="43">
        <f t="shared" si="22"/>
        <v>1</v>
      </c>
      <c r="T113" s="43" t="s">
        <v>199</v>
      </c>
      <c r="U113" s="43" t="s">
        <v>271</v>
      </c>
    </row>
    <row r="114" spans="1:21" x14ac:dyDescent="0.25">
      <c r="A114" t="str">
        <f t="shared" si="23"/>
        <v>NorwayWildfire</v>
      </c>
      <c r="B114" t="s">
        <v>49</v>
      </c>
      <c r="C114" t="s">
        <v>50</v>
      </c>
      <c r="D114" t="s">
        <v>66</v>
      </c>
      <c r="E114" s="22">
        <v>0</v>
      </c>
      <c r="F114" s="22">
        <v>0</v>
      </c>
      <c r="G114">
        <v>0</v>
      </c>
      <c r="H114">
        <v>0</v>
      </c>
      <c r="I114" s="26">
        <f t="shared" si="24"/>
        <v>0</v>
      </c>
      <c r="J114" s="26">
        <f t="shared" si="25"/>
        <v>0</v>
      </c>
      <c r="K114" s="27">
        <f t="shared" si="26"/>
        <v>100</v>
      </c>
      <c r="L114" s="43">
        <f t="shared" si="27"/>
        <v>-9</v>
      </c>
      <c r="M114">
        <f>ROUND((E114)/(VLOOKUP(B114,GDP!A$9:I$41,5,FALSE)*42)*1000,4)</f>
        <v>0</v>
      </c>
      <c r="N114" s="43">
        <f>ROUND((G114)/(VLOOKUP(B114,GDP!A$9:I$41,9,FALSE)*42)*1000,4)</f>
        <v>0</v>
      </c>
      <c r="O114">
        <f t="shared" si="28"/>
        <v>0</v>
      </c>
      <c r="P114" s="57">
        <v>-9</v>
      </c>
      <c r="Q114">
        <f>VLOOKUP(A114,Risk!A$1:D$156,4,FALSE)</f>
        <v>1.3</v>
      </c>
      <c r="R114" s="43">
        <f>VLOOKUP(A114,'Insurance penetration'!A$1:M$157,13,FALSE)</f>
        <v>1</v>
      </c>
      <c r="S114" s="43">
        <f t="shared" si="22"/>
        <v>1</v>
      </c>
      <c r="T114" s="43" t="s">
        <v>223</v>
      </c>
      <c r="U114" s="43" t="s">
        <v>222</v>
      </c>
    </row>
    <row r="115" spans="1:21" x14ac:dyDescent="0.25">
      <c r="A115" t="str">
        <f t="shared" si="23"/>
        <v>PolandWildfire</v>
      </c>
      <c r="B115" t="s">
        <v>51</v>
      </c>
      <c r="C115" t="s">
        <v>52</v>
      </c>
      <c r="D115" t="s">
        <v>66</v>
      </c>
      <c r="E115" s="22">
        <v>0</v>
      </c>
      <c r="F115" s="22">
        <v>0</v>
      </c>
      <c r="G115">
        <v>0</v>
      </c>
      <c r="H115">
        <v>0</v>
      </c>
      <c r="I115" s="26">
        <f t="shared" si="24"/>
        <v>0</v>
      </c>
      <c r="J115" s="26">
        <f t="shared" si="25"/>
        <v>0</v>
      </c>
      <c r="K115" s="27">
        <f t="shared" si="26"/>
        <v>100</v>
      </c>
      <c r="L115" s="43">
        <f t="shared" si="27"/>
        <v>-9</v>
      </c>
      <c r="M115">
        <f>ROUND((E115)/(VLOOKUP(B115,GDP!A$9:I$41,5,FALSE)*42)*1000,4)</f>
        <v>0</v>
      </c>
      <c r="N115" s="43">
        <f>ROUND((G115)/(VLOOKUP(B115,GDP!A$9:I$41,9,FALSE)*42)*1000,4)</f>
        <v>0</v>
      </c>
      <c r="O115">
        <f t="shared" si="28"/>
        <v>0</v>
      </c>
      <c r="P115" s="57">
        <v>-9</v>
      </c>
      <c r="Q115">
        <f>VLOOKUP(A115,Risk!A$1:D$156,4,FALSE)</f>
        <v>1.3</v>
      </c>
      <c r="R115" s="43">
        <f>VLOOKUP(A115,'Insurance penetration'!A$1:M$157,13,FALSE)</f>
        <v>4</v>
      </c>
      <c r="S115" s="43">
        <f t="shared" si="22"/>
        <v>1.5</v>
      </c>
      <c r="T115" s="43" t="s">
        <v>301</v>
      </c>
      <c r="U115" s="43" t="s">
        <v>272</v>
      </c>
    </row>
    <row r="116" spans="1:21" x14ac:dyDescent="0.25">
      <c r="A116" t="str">
        <f t="shared" si="23"/>
        <v>PortugalWildfire</v>
      </c>
      <c r="B116" t="s">
        <v>53</v>
      </c>
      <c r="C116" t="s">
        <v>54</v>
      </c>
      <c r="D116" t="s">
        <v>66</v>
      </c>
      <c r="E116" s="22">
        <v>6878</v>
      </c>
      <c r="F116" s="22">
        <v>335</v>
      </c>
      <c r="G116">
        <v>6063.4390000000003</v>
      </c>
      <c r="H116">
        <v>328.31599999999997</v>
      </c>
      <c r="I116" s="26">
        <f t="shared" si="24"/>
        <v>5</v>
      </c>
      <c r="J116" s="26">
        <f t="shared" si="25"/>
        <v>5</v>
      </c>
      <c r="K116" s="27">
        <f t="shared" si="26"/>
        <v>95</v>
      </c>
      <c r="L116" s="43">
        <f t="shared" si="27"/>
        <v>3</v>
      </c>
      <c r="M116">
        <f>ROUND((E116)/(VLOOKUP(B116,GDP!A$9:I$41,5,FALSE)*42)*1000,4)</f>
        <v>0.77510000000000001</v>
      </c>
      <c r="N116" s="43">
        <f>ROUND((G116)/(VLOOKUP(B116,GDP!A$9:I$41,9,FALSE)*42)*1000,4)</f>
        <v>0.60599999999999998</v>
      </c>
      <c r="O116">
        <f t="shared" si="28"/>
        <v>0.69059999999999999</v>
      </c>
      <c r="P116" s="57">
        <f>LOG(O116)</f>
        <v>-0.16077342598656458</v>
      </c>
      <c r="Q116">
        <f>VLOOKUP(A116,Risk!A$1:D$156,4,FALSE)</f>
        <v>3</v>
      </c>
      <c r="R116" s="43">
        <f>VLOOKUP(A116,'Insurance penetration'!A$1:M$157,13,FALSE)</f>
        <v>3</v>
      </c>
      <c r="S116" s="43">
        <f t="shared" si="22"/>
        <v>3</v>
      </c>
      <c r="T116" s="36" t="s">
        <v>206</v>
      </c>
      <c r="U116" s="43" t="s">
        <v>273</v>
      </c>
    </row>
    <row r="117" spans="1:21" x14ac:dyDescent="0.25">
      <c r="A117" t="str">
        <f t="shared" si="23"/>
        <v>RomaniaWildfire</v>
      </c>
      <c r="B117" t="s">
        <v>55</v>
      </c>
      <c r="C117" t="s">
        <v>56</v>
      </c>
      <c r="D117" t="s">
        <v>66</v>
      </c>
      <c r="E117" s="22">
        <v>0</v>
      </c>
      <c r="F117" s="22">
        <v>0</v>
      </c>
      <c r="G117">
        <v>0</v>
      </c>
      <c r="H117">
        <v>0</v>
      </c>
      <c r="I117" s="26">
        <f t="shared" si="24"/>
        <v>0</v>
      </c>
      <c r="J117" s="26">
        <f t="shared" si="25"/>
        <v>0</v>
      </c>
      <c r="K117" s="27">
        <f t="shared" si="26"/>
        <v>100</v>
      </c>
      <c r="L117" s="43">
        <f t="shared" si="27"/>
        <v>-9</v>
      </c>
      <c r="M117">
        <f>ROUND((E117)/(VLOOKUP(B117,GDP!A$9:I$41,5,FALSE)*42)*1000,4)</f>
        <v>0</v>
      </c>
      <c r="N117" s="43">
        <f>ROUND((G117)/(VLOOKUP(B117,GDP!A$9:I$41,9,FALSE)*42)*1000,4)</f>
        <v>0</v>
      </c>
      <c r="O117">
        <f t="shared" si="28"/>
        <v>0</v>
      </c>
      <c r="P117" s="57">
        <v>-9</v>
      </c>
      <c r="Q117">
        <f>VLOOKUP(A117,Risk!A$1:D$156,4,FALSE)</f>
        <v>1.7</v>
      </c>
      <c r="R117" s="43">
        <f>VLOOKUP(A117,'Insurance penetration'!A$1:M$157,13,FALSE)</f>
        <v>4</v>
      </c>
      <c r="S117" s="43">
        <f t="shared" si="22"/>
        <v>2</v>
      </c>
      <c r="T117" s="43" t="s">
        <v>266</v>
      </c>
      <c r="U117" s="43" t="s">
        <v>282</v>
      </c>
    </row>
    <row r="118" spans="1:21" x14ac:dyDescent="0.25">
      <c r="A118" t="str">
        <f t="shared" si="23"/>
        <v>SlovakiaWildfire</v>
      </c>
      <c r="B118" t="s">
        <v>57</v>
      </c>
      <c r="C118" t="s">
        <v>58</v>
      </c>
      <c r="D118" t="s">
        <v>66</v>
      </c>
      <c r="E118" s="22">
        <v>0</v>
      </c>
      <c r="F118" s="22">
        <v>0</v>
      </c>
      <c r="G118">
        <v>0</v>
      </c>
      <c r="H118">
        <v>0</v>
      </c>
      <c r="I118" s="26">
        <f t="shared" si="24"/>
        <v>0</v>
      </c>
      <c r="J118" s="26">
        <f t="shared" si="25"/>
        <v>0</v>
      </c>
      <c r="K118" s="27">
        <f t="shared" si="26"/>
        <v>100</v>
      </c>
      <c r="L118" s="43">
        <f t="shared" si="27"/>
        <v>-9</v>
      </c>
      <c r="M118">
        <f>ROUND((E118)/(VLOOKUP(B118,GDP!A$9:I$41,5,FALSE)*42)*1000,4)</f>
        <v>0</v>
      </c>
      <c r="N118" s="43">
        <f>ROUND((G118)/(VLOOKUP(B118,GDP!A$9:I$41,9,FALSE)*42)*1000,4)</f>
        <v>0</v>
      </c>
      <c r="O118">
        <f t="shared" si="28"/>
        <v>0</v>
      </c>
      <c r="P118" s="57">
        <v>-9</v>
      </c>
      <c r="Q118">
        <f>VLOOKUP(A118,Risk!A$1:D$156,4,FALSE)</f>
        <v>2</v>
      </c>
      <c r="R118" s="43">
        <f>VLOOKUP(A118,'Insurance penetration'!A$1:M$157,13,FALSE)</f>
        <v>4</v>
      </c>
      <c r="S118" s="43">
        <f t="shared" si="22"/>
        <v>2.5</v>
      </c>
      <c r="T118" s="43" t="s">
        <v>280</v>
      </c>
      <c r="U118" s="43" t="s">
        <v>291</v>
      </c>
    </row>
    <row r="119" spans="1:21" x14ac:dyDescent="0.25">
      <c r="A119" t="str">
        <f t="shared" si="23"/>
        <v>SloveniaWildfire</v>
      </c>
      <c r="B119" t="s">
        <v>59</v>
      </c>
      <c r="C119" t="s">
        <v>60</v>
      </c>
      <c r="D119" t="s">
        <v>66</v>
      </c>
      <c r="E119" s="22">
        <v>0</v>
      </c>
      <c r="F119" s="22">
        <v>0</v>
      </c>
      <c r="G119">
        <v>0</v>
      </c>
      <c r="H119">
        <v>0</v>
      </c>
      <c r="I119" s="26">
        <f t="shared" si="24"/>
        <v>0</v>
      </c>
      <c r="J119" s="26">
        <f t="shared" si="25"/>
        <v>0</v>
      </c>
      <c r="K119" s="27">
        <f t="shared" si="26"/>
        <v>100</v>
      </c>
      <c r="L119" s="43">
        <f t="shared" si="27"/>
        <v>-9</v>
      </c>
      <c r="M119">
        <f>ROUND((E119)/(VLOOKUP(B119,GDP!A$9:I$41,5,FALSE)*42)*1000,4)</f>
        <v>0</v>
      </c>
      <c r="N119" s="43">
        <f>ROUND((G119)/(VLOOKUP(B119,GDP!A$9:I$41,9,FALSE)*42)*1000,4)</f>
        <v>0</v>
      </c>
      <c r="O119">
        <f t="shared" si="28"/>
        <v>0</v>
      </c>
      <c r="P119" s="57">
        <v>-9</v>
      </c>
      <c r="Q119">
        <f>VLOOKUP(A119,Risk!A$1:D$156,4,FALSE)</f>
        <v>1.7</v>
      </c>
      <c r="R119" s="43">
        <f>VLOOKUP(A119,'Insurance penetration'!A$1:M$157,13,FALSE)</f>
        <v>4</v>
      </c>
      <c r="S119" s="43">
        <f t="shared" si="22"/>
        <v>2</v>
      </c>
      <c r="T119" s="34" t="s">
        <v>189</v>
      </c>
      <c r="U119" s="43" t="s">
        <v>281</v>
      </c>
    </row>
    <row r="120" spans="1:21" x14ac:dyDescent="0.25">
      <c r="A120" t="str">
        <f t="shared" si="23"/>
        <v>SpainWildfire</v>
      </c>
      <c r="B120" t="s">
        <v>61</v>
      </c>
      <c r="C120" t="s">
        <v>62</v>
      </c>
      <c r="D120" t="s">
        <v>66</v>
      </c>
      <c r="E120" s="22">
        <v>3374</v>
      </c>
      <c r="F120" s="22">
        <v>3</v>
      </c>
      <c r="G120">
        <v>3804.4969999999998</v>
      </c>
      <c r="H120">
        <v>164.167</v>
      </c>
      <c r="I120" s="26">
        <f t="shared" si="24"/>
        <v>0</v>
      </c>
      <c r="J120" s="26">
        <f t="shared" si="25"/>
        <v>4</v>
      </c>
      <c r="K120" s="27">
        <f t="shared" si="26"/>
        <v>98</v>
      </c>
      <c r="L120" s="43">
        <f t="shared" si="27"/>
        <v>2</v>
      </c>
      <c r="M120">
        <f>ROUND((E120)/(VLOOKUP(B120,GDP!A$9:I$41,5,FALSE)*42)*1000,4)</f>
        <v>6.6699999999999995E-2</v>
      </c>
      <c r="N120" s="43">
        <f>ROUND((G120)/(VLOOKUP(B120,GDP!A$9:I$41,9,FALSE)*42)*1000,4)</f>
        <v>6.6699999999999995E-2</v>
      </c>
      <c r="O120">
        <f t="shared" si="28"/>
        <v>6.6699999999999995E-2</v>
      </c>
      <c r="P120" s="57">
        <f t="shared" ref="P120:P138" si="29">LOG(O120)</f>
        <v>-1.1758741660834511</v>
      </c>
      <c r="Q120">
        <f>VLOOKUP(A120,Risk!A$1:D$156,4,FALSE)</f>
        <v>2.2999999999999998</v>
      </c>
      <c r="R120" s="43">
        <f>VLOOKUP(A120,'Insurance penetration'!A$1:M$157,13,FALSE)</f>
        <v>2</v>
      </c>
      <c r="S120" s="43">
        <f t="shared" si="22"/>
        <v>1.5</v>
      </c>
      <c r="T120" s="43" t="s">
        <v>276</v>
      </c>
      <c r="U120" s="43" t="s">
        <v>275</v>
      </c>
    </row>
    <row r="121" spans="1:21" x14ac:dyDescent="0.25">
      <c r="A121" t="str">
        <f t="shared" si="23"/>
        <v>SwedenWildfire</v>
      </c>
      <c r="B121" t="s">
        <v>63</v>
      </c>
      <c r="C121" t="s">
        <v>64</v>
      </c>
      <c r="D121" t="s">
        <v>66</v>
      </c>
      <c r="E121" s="22">
        <v>250</v>
      </c>
      <c r="F121" s="22">
        <v>88.69</v>
      </c>
      <c r="G121">
        <v>110.068</v>
      </c>
      <c r="H121">
        <v>0</v>
      </c>
      <c r="I121" s="26">
        <f t="shared" si="24"/>
        <v>35</v>
      </c>
      <c r="J121" s="26">
        <f t="shared" si="25"/>
        <v>0</v>
      </c>
      <c r="K121" s="27">
        <f t="shared" si="26"/>
        <v>65</v>
      </c>
      <c r="L121" s="43">
        <f t="shared" si="27"/>
        <v>1</v>
      </c>
      <c r="M121">
        <f>ROUND((E121)/(VLOOKUP(B121,GDP!A$9:I$41,5,FALSE)*42)*1000,4)</f>
        <v>1.12E-2</v>
      </c>
      <c r="N121" s="43">
        <f>ROUND((G121)/(VLOOKUP(B121,GDP!A$9:I$41,9,FALSE)*42)*1000,4)</f>
        <v>4.4000000000000003E-3</v>
      </c>
      <c r="O121">
        <f t="shared" si="28"/>
        <v>7.7999999999999996E-3</v>
      </c>
      <c r="P121" s="57">
        <f t="shared" si="29"/>
        <v>-2.1079053973095196</v>
      </c>
      <c r="Q121">
        <f>VLOOKUP(A121,Risk!A$1:D$156,4,FALSE)</f>
        <v>1.8</v>
      </c>
      <c r="R121" s="43">
        <f>VLOOKUP(A121,'Insurance penetration'!A$1:M$157,13,FALSE)</f>
        <v>2</v>
      </c>
      <c r="S121" s="43">
        <f t="shared" si="22"/>
        <v>1</v>
      </c>
      <c r="T121" s="43" t="s">
        <v>278</v>
      </c>
      <c r="U121" s="43" t="s">
        <v>277</v>
      </c>
    </row>
    <row r="122" spans="1:21" x14ac:dyDescent="0.25">
      <c r="A122" t="str">
        <f t="shared" si="23"/>
        <v>AustriaWindstorm</v>
      </c>
      <c r="B122" t="s">
        <v>4</v>
      </c>
      <c r="C122" t="s">
        <v>5</v>
      </c>
      <c r="D122" t="s">
        <v>67</v>
      </c>
      <c r="E122" s="22">
        <v>4930</v>
      </c>
      <c r="F122" s="22">
        <v>1519</v>
      </c>
      <c r="G122">
        <v>2403.59</v>
      </c>
      <c r="H122">
        <v>821.54</v>
      </c>
      <c r="I122" s="26">
        <f t="shared" si="24"/>
        <v>31</v>
      </c>
      <c r="J122" s="26">
        <f t="shared" si="25"/>
        <v>34</v>
      </c>
      <c r="K122" s="27">
        <f t="shared" si="26"/>
        <v>67.5</v>
      </c>
      <c r="L122" s="43">
        <f t="shared" si="27"/>
        <v>2</v>
      </c>
      <c r="M122">
        <f>ROUND((E122)/(VLOOKUP(B122,GDP!A$9:I$41,5,FALSE)*42)*1000,4)</f>
        <v>0.29099999999999998</v>
      </c>
      <c r="N122" s="43">
        <f>ROUND((G122)/(VLOOKUP(B122,GDP!A$9:I$41,9,FALSE)*42)*1000,4)</f>
        <v>0.1258</v>
      </c>
      <c r="O122">
        <f t="shared" si="28"/>
        <v>0.2084</v>
      </c>
      <c r="P122" s="57">
        <f t="shared" si="29"/>
        <v>-0.68110228537251316</v>
      </c>
      <c r="Q122">
        <f>VLOOKUP(A122,Risk!A$1:D$156,4,FALSE)</f>
        <v>2</v>
      </c>
      <c r="R122" s="43">
        <f>VLOOKUP(A122,'Insurance penetration'!A$1:M$157,13,FALSE)</f>
        <v>1</v>
      </c>
      <c r="S122" s="43">
        <f t="shared" si="22"/>
        <v>1</v>
      </c>
      <c r="T122" s="43" t="s">
        <v>237</v>
      </c>
      <c r="U122" s="43" t="s">
        <v>241</v>
      </c>
    </row>
    <row r="123" spans="1:21" x14ac:dyDescent="0.25">
      <c r="A123" t="str">
        <f t="shared" si="23"/>
        <v>BelgiumWindstorm</v>
      </c>
      <c r="B123" t="s">
        <v>7</v>
      </c>
      <c r="C123" t="s">
        <v>8</v>
      </c>
      <c r="D123" t="s">
        <v>67</v>
      </c>
      <c r="E123" s="22">
        <v>3442</v>
      </c>
      <c r="F123" s="22">
        <v>1779</v>
      </c>
      <c r="G123">
        <v>3206.89</v>
      </c>
      <c r="H123">
        <v>1957.058</v>
      </c>
      <c r="I123" s="26">
        <f t="shared" si="24"/>
        <v>52</v>
      </c>
      <c r="J123" s="26">
        <f t="shared" si="25"/>
        <v>61</v>
      </c>
      <c r="K123" s="27">
        <f t="shared" si="26"/>
        <v>43.5</v>
      </c>
      <c r="L123" s="43">
        <f t="shared" si="27"/>
        <v>1.5</v>
      </c>
      <c r="M123">
        <f>ROUND((E123)/(VLOOKUP(B123,GDP!A$9:I$41,5,FALSE)*42)*1000,4)</f>
        <v>0.16170000000000001</v>
      </c>
      <c r="N123" s="43">
        <f>ROUND((G123)/(VLOOKUP(B123,GDP!A$9:I$41,9,FALSE)*42)*1000,4)</f>
        <v>0.1336</v>
      </c>
      <c r="O123">
        <f t="shared" si="28"/>
        <v>0.1477</v>
      </c>
      <c r="P123" s="57">
        <f t="shared" si="29"/>
        <v>-0.83061950468805046</v>
      </c>
      <c r="Q123">
        <f>VLOOKUP(A123,Risk!A$1:D$156,4,FALSE)</f>
        <v>2.7</v>
      </c>
      <c r="R123" s="43">
        <f>VLOOKUP(A123,'Insurance penetration'!A$1:M$157,13,FALSE)</f>
        <v>1</v>
      </c>
      <c r="S123" s="43">
        <f t="shared" si="22"/>
        <v>1.5</v>
      </c>
      <c r="T123" s="43" t="s">
        <v>243</v>
      </c>
      <c r="U123" s="43" t="s">
        <v>227</v>
      </c>
    </row>
    <row r="124" spans="1:21" x14ac:dyDescent="0.25">
      <c r="A124" t="str">
        <f t="shared" si="23"/>
        <v>BulgariaWindstorm</v>
      </c>
      <c r="B124" t="s">
        <v>9</v>
      </c>
      <c r="C124" t="s">
        <v>10</v>
      </c>
      <c r="D124" t="s">
        <v>67</v>
      </c>
      <c r="E124" s="22">
        <v>554</v>
      </c>
      <c r="F124" s="22">
        <v>74</v>
      </c>
      <c r="G124">
        <v>623.80999999999995</v>
      </c>
      <c r="H124">
        <v>83.555999999999997</v>
      </c>
      <c r="I124" s="26">
        <f t="shared" si="24"/>
        <v>13</v>
      </c>
      <c r="J124" s="26">
        <f t="shared" si="25"/>
        <v>13</v>
      </c>
      <c r="K124" s="27">
        <f t="shared" si="26"/>
        <v>87</v>
      </c>
      <c r="L124" s="43">
        <f t="shared" si="27"/>
        <v>2.5</v>
      </c>
      <c r="M124">
        <f>ROUND((E124)/(VLOOKUP(B124,GDP!A$9:I$41,5,FALSE)*42)*1000,4)</f>
        <v>0.1943</v>
      </c>
      <c r="N124" s="43">
        <f>ROUND((G124)/(VLOOKUP(B124,GDP!A$9:I$41,9,FALSE)*42)*1000,4)</f>
        <v>0.19409999999999999</v>
      </c>
      <c r="O124">
        <f t="shared" si="28"/>
        <v>0.19420000000000001</v>
      </c>
      <c r="P124" s="57">
        <f t="shared" si="29"/>
        <v>-0.71175077442801393</v>
      </c>
      <c r="Q124">
        <f>VLOOKUP(A124,Risk!A$1:D$156,4,FALSE)</f>
        <v>1</v>
      </c>
      <c r="R124" s="43">
        <f>VLOOKUP(A124,'Insurance penetration'!A$1:M$157,13,FALSE)</f>
        <v>4</v>
      </c>
      <c r="S124" s="43">
        <f t="shared" si="22"/>
        <v>1.5</v>
      </c>
      <c r="T124" s="43" t="s">
        <v>244</v>
      </c>
      <c r="U124" s="43" t="s">
        <v>238</v>
      </c>
    </row>
    <row r="125" spans="1:21" x14ac:dyDescent="0.25">
      <c r="A125" t="str">
        <f t="shared" si="23"/>
        <v>CroatiaWindstorm</v>
      </c>
      <c r="B125" t="s">
        <v>11</v>
      </c>
      <c r="C125" t="s">
        <v>12</v>
      </c>
      <c r="D125" t="s">
        <v>67</v>
      </c>
      <c r="E125" s="22">
        <v>307</v>
      </c>
      <c r="F125" s="22">
        <v>0</v>
      </c>
      <c r="G125">
        <v>177.97900000000001</v>
      </c>
      <c r="H125">
        <v>6.633</v>
      </c>
      <c r="I125" s="26">
        <f t="shared" si="24"/>
        <v>0</v>
      </c>
      <c r="J125" s="26">
        <f t="shared" si="25"/>
        <v>4</v>
      </c>
      <c r="K125" s="27">
        <f t="shared" si="26"/>
        <v>98</v>
      </c>
      <c r="L125" s="43">
        <f t="shared" si="27"/>
        <v>2</v>
      </c>
      <c r="M125">
        <f>ROUND((E125)/(VLOOKUP(B125,GDP!A$9:I$41,5,FALSE)*42)*1000,4)</f>
        <v>0.1275</v>
      </c>
      <c r="N125" s="43">
        <f>ROUND((G125)/(VLOOKUP(B125,GDP!A$9:I$41,9,FALSE)*42)*1000,4)</f>
        <v>6.5600000000000006E-2</v>
      </c>
      <c r="O125">
        <f t="shared" si="28"/>
        <v>9.6600000000000005E-2</v>
      </c>
      <c r="P125" s="57">
        <f t="shared" si="29"/>
        <v>-1.0150228735845066</v>
      </c>
      <c r="Q125">
        <f>VLOOKUP(A125,Risk!A$1:D$156,4,FALSE)</f>
        <v>1</v>
      </c>
      <c r="R125" s="43">
        <f>VLOOKUP(A125,'Insurance penetration'!A$1:M$157,13,FALSE)</f>
        <v>3</v>
      </c>
      <c r="S125" s="43">
        <f t="shared" si="22"/>
        <v>1</v>
      </c>
      <c r="T125" s="43" t="s">
        <v>245</v>
      </c>
      <c r="U125" s="43" t="s">
        <v>289</v>
      </c>
    </row>
    <row r="126" spans="1:21" x14ac:dyDescent="0.25">
      <c r="A126" t="str">
        <f t="shared" si="23"/>
        <v>CyprusWindstorm</v>
      </c>
      <c r="B126" t="s">
        <v>13</v>
      </c>
      <c r="C126" t="s">
        <v>14</v>
      </c>
      <c r="D126" t="s">
        <v>67</v>
      </c>
      <c r="E126" s="22">
        <v>43</v>
      </c>
      <c r="F126" s="22">
        <v>8</v>
      </c>
      <c r="G126">
        <v>0</v>
      </c>
      <c r="H126">
        <v>0</v>
      </c>
      <c r="I126" s="26">
        <f t="shared" si="24"/>
        <v>19</v>
      </c>
      <c r="J126" s="26">
        <f t="shared" si="25"/>
        <v>0</v>
      </c>
      <c r="K126" s="27">
        <f t="shared" si="26"/>
        <v>81</v>
      </c>
      <c r="L126" s="43">
        <f t="shared" si="27"/>
        <v>2</v>
      </c>
      <c r="M126">
        <f>ROUND((E126)/(VLOOKUP(B126,GDP!A$9:I$41,5,FALSE)*42)*1000,4)</f>
        <v>4.3799999999999999E-2</v>
      </c>
      <c r="N126" s="43">
        <f>ROUND((G126)/(VLOOKUP(B126,GDP!A$9:I$41,9,FALSE)*42)*1000,4)</f>
        <v>0</v>
      </c>
      <c r="O126">
        <f t="shared" si="28"/>
        <v>4.3799999999999999E-2</v>
      </c>
      <c r="P126" s="57">
        <f t="shared" si="29"/>
        <v>-1.3585258894959005</v>
      </c>
      <c r="Q126">
        <f>VLOOKUP(A126,Risk!A$1:D$156,4,FALSE)</f>
        <v>1.7</v>
      </c>
      <c r="R126" s="43">
        <f>VLOOKUP(A126,'Insurance penetration'!A$1:M$157,13,FALSE)</f>
        <v>2</v>
      </c>
      <c r="S126" s="43">
        <f t="shared" si="22"/>
        <v>1</v>
      </c>
      <c r="T126" s="43" t="s">
        <v>239</v>
      </c>
      <c r="U126" s="43" t="s">
        <v>246</v>
      </c>
    </row>
    <row r="127" spans="1:21" x14ac:dyDescent="0.25">
      <c r="A127" t="str">
        <f t="shared" si="23"/>
        <v>Czech RepublicWindstorm</v>
      </c>
      <c r="B127" t="s">
        <v>15</v>
      </c>
      <c r="C127" t="s">
        <v>16</v>
      </c>
      <c r="D127" t="s">
        <v>67</v>
      </c>
      <c r="E127" s="22">
        <v>3666</v>
      </c>
      <c r="F127" s="22">
        <v>848.58749999999998</v>
      </c>
      <c r="G127">
        <v>993.29399999999998</v>
      </c>
      <c r="H127">
        <v>68.355000000000004</v>
      </c>
      <c r="I127" s="26">
        <f t="shared" si="24"/>
        <v>23</v>
      </c>
      <c r="J127" s="26">
        <f t="shared" si="25"/>
        <v>7</v>
      </c>
      <c r="K127" s="27">
        <f t="shared" si="26"/>
        <v>85</v>
      </c>
      <c r="L127" s="43">
        <f t="shared" si="27"/>
        <v>2.5</v>
      </c>
      <c r="M127">
        <f>ROUND((E127)/(VLOOKUP(B127,GDP!A$9:I$41,5,FALSE)*42)*1000,4)</f>
        <v>0.36559999999999998</v>
      </c>
      <c r="N127" s="43">
        <f>ROUND((G127)/(VLOOKUP(B127,GDP!A$9:I$41,9,FALSE)*42)*1000,4)</f>
        <v>8.7900000000000006E-2</v>
      </c>
      <c r="O127">
        <f t="shared" si="28"/>
        <v>0.2268</v>
      </c>
      <c r="P127" s="57">
        <f t="shared" si="29"/>
        <v>-0.64435694977913105</v>
      </c>
      <c r="Q127">
        <f>VLOOKUP(A127,Risk!A$1:D$156,4,FALSE)</f>
        <v>2</v>
      </c>
      <c r="R127" s="43">
        <f>VLOOKUP(A127,'Insurance penetration'!A$1:M$157,13,FALSE)</f>
        <v>1</v>
      </c>
      <c r="S127" s="43">
        <f t="shared" si="22"/>
        <v>1</v>
      </c>
      <c r="T127" s="43" t="s">
        <v>248</v>
      </c>
      <c r="U127" s="43" t="s">
        <v>247</v>
      </c>
    </row>
    <row r="128" spans="1:21" x14ac:dyDescent="0.25">
      <c r="A128" t="str">
        <f t="shared" si="23"/>
        <v>DenmarkWindstorm</v>
      </c>
      <c r="B128" t="s">
        <v>17</v>
      </c>
      <c r="C128" t="s">
        <v>18</v>
      </c>
      <c r="D128" t="s">
        <v>67</v>
      </c>
      <c r="E128" s="22">
        <v>5961</v>
      </c>
      <c r="F128" s="22">
        <v>3383</v>
      </c>
      <c r="G128">
        <v>7311.0159999999996</v>
      </c>
      <c r="H128">
        <v>4851.5069999999996</v>
      </c>
      <c r="I128" s="26">
        <f t="shared" si="24"/>
        <v>57</v>
      </c>
      <c r="J128" s="26">
        <f t="shared" si="25"/>
        <v>66</v>
      </c>
      <c r="K128" s="27">
        <f t="shared" si="26"/>
        <v>38.5</v>
      </c>
      <c r="L128" s="43">
        <f t="shared" si="27"/>
        <v>2</v>
      </c>
      <c r="M128">
        <f>ROUND((E128)/(VLOOKUP(B128,GDP!A$9:I$41,5,FALSE)*42)*1000,4)</f>
        <v>0.42430000000000001</v>
      </c>
      <c r="N128" s="43">
        <f>ROUND((G128)/(VLOOKUP(B128,GDP!A$9:I$41,9,FALSE)*42)*1000,4)</f>
        <v>0.46150000000000002</v>
      </c>
      <c r="O128">
        <f t="shared" si="28"/>
        <v>0.44290000000000002</v>
      </c>
      <c r="P128" s="57">
        <f t="shared" si="29"/>
        <v>-0.35369431971524123</v>
      </c>
      <c r="Q128">
        <f>VLOOKUP(A128,Risk!A$1:D$156,4,FALSE)</f>
        <v>3.2</v>
      </c>
      <c r="R128" s="43">
        <f>VLOOKUP(A128,'Insurance penetration'!A$1:M$157,13,FALSE)</f>
        <v>1</v>
      </c>
      <c r="S128" s="43">
        <f t="shared" si="22"/>
        <v>2</v>
      </c>
      <c r="T128" s="43" t="s">
        <v>210</v>
      </c>
      <c r="U128" s="43" t="s">
        <v>249</v>
      </c>
    </row>
    <row r="129" spans="1:21" x14ac:dyDescent="0.25">
      <c r="A129" t="str">
        <f t="shared" si="23"/>
        <v>EstoniaWindstorm</v>
      </c>
      <c r="B129" t="s">
        <v>19</v>
      </c>
      <c r="C129" t="s">
        <v>20</v>
      </c>
      <c r="D129" t="s">
        <v>67</v>
      </c>
      <c r="E129" s="22">
        <v>210</v>
      </c>
      <c r="F129" s="22">
        <v>32</v>
      </c>
      <c r="G129">
        <v>180.37700000000001</v>
      </c>
      <c r="H129">
        <v>36.075000000000003</v>
      </c>
      <c r="I129" s="26">
        <f t="shared" si="24"/>
        <v>15</v>
      </c>
      <c r="J129" s="26">
        <f t="shared" si="25"/>
        <v>20</v>
      </c>
      <c r="K129" s="27">
        <f t="shared" si="26"/>
        <v>82.5</v>
      </c>
      <c r="L129" s="43">
        <f t="shared" si="27"/>
        <v>2.5</v>
      </c>
      <c r="M129">
        <f>ROUND((E129)/(VLOOKUP(B129,GDP!A$9:I$41,5,FALSE)*42)*1000,4)</f>
        <v>0.16309999999999999</v>
      </c>
      <c r="N129" s="43">
        <f>ROUND((G129)/(VLOOKUP(B129,GDP!A$9:I$41,9,FALSE)*42)*1000,4)</f>
        <v>0.1242</v>
      </c>
      <c r="O129">
        <f t="shared" si="28"/>
        <v>0.14369999999999999</v>
      </c>
      <c r="P129" s="57">
        <f t="shared" si="29"/>
        <v>-0.8425432318657744</v>
      </c>
      <c r="Q129">
        <f>VLOOKUP(A129,Risk!A$1:D$156,4,FALSE)</f>
        <v>1.5</v>
      </c>
      <c r="R129" s="43">
        <f>VLOOKUP(A129,'Insurance penetration'!A$1:M$157,13,FALSE)</f>
        <v>1</v>
      </c>
      <c r="S129" s="43">
        <f t="shared" si="22"/>
        <v>1</v>
      </c>
      <c r="T129" s="43" t="s">
        <v>251</v>
      </c>
      <c r="U129" s="43" t="s">
        <v>250</v>
      </c>
    </row>
    <row r="130" spans="1:21" x14ac:dyDescent="0.25">
      <c r="A130" t="str">
        <f t="shared" ref="A130:A156" si="30">CONCATENATE(B130,D130)</f>
        <v>FinlandWindstorm</v>
      </c>
      <c r="B130" t="s">
        <v>21</v>
      </c>
      <c r="C130" t="s">
        <v>22</v>
      </c>
      <c r="D130" t="s">
        <v>67</v>
      </c>
      <c r="E130" s="22">
        <v>338</v>
      </c>
      <c r="F130" s="22">
        <v>181.2</v>
      </c>
      <c r="G130">
        <v>20.738</v>
      </c>
      <c r="H130">
        <v>0</v>
      </c>
      <c r="I130" s="26">
        <f t="shared" ref="I130:I156" si="31">ROUND(IFERROR(100*((F130/E130)),0),0)</f>
        <v>54</v>
      </c>
      <c r="J130" s="26">
        <f t="shared" ref="J130:J156" si="32">ROUND(IFERROR(100*((H130/G130)),0),0)</f>
        <v>0</v>
      </c>
      <c r="K130" s="27">
        <f t="shared" ref="K130:K156" si="33">IF(J130=0,100-ROUND(I130,4), 100-ROUND((I130+J130)/2,4))</f>
        <v>46</v>
      </c>
      <c r="L130" s="43">
        <f t="shared" ref="L130:L156" si="34">IF(P130&lt;-4,-9,IF(P130&lt;-3.5,0,IF(P130&lt;-2,1,IF(AND(P130&lt;-1.5,K130&lt;75),1,IF(AND(P130&lt;-1.5,K130&gt;=75),1.5,IF(AND(P130&lt;-1,K130&lt;50),1,IF(AND(P130&lt;-1,K130&lt;75),1.5,IF(AND(P130&lt;-1,K130&lt;=100),2,IF(AND(P130&lt;-0.5,K130&lt;25),1,IF(AND(P130&lt;-0.5,K130&lt;50),1.5,IF(AND(P130&lt;-0.5,K130&lt;75),2,IF(AND(P130&lt;-0.5,K130&lt;=100),2.5,IF(AND(P130&lt;0,K130&lt;25),1.5,IF(AND(P130&lt;0,K130&lt;50),2,IF(AND(P130&lt;0,K130&lt;75),2.5,IF(AND(P130&lt;0,K130&lt;=100),3,IF(AND(P130&lt;0.5,K130&lt;25),2,IF(AND(P130&lt;0.5,K130&lt;50),2.5,IF(AND(P130&lt;0.5,K130&lt;75),3,IF(AND(P130&lt;0.5,K130&lt;=100),3.5,IF(AND(P130&lt;1,K130&lt;25),2.5,IF(AND(P130&lt;1,K130&lt;50),3,IF(AND(P130&lt;1,K130&lt;75),3.5,IF(AND(P130&lt;1,K130&lt;=100),4))))))))))))))))))))))))</f>
        <v>1</v>
      </c>
      <c r="M130">
        <f>ROUND((E130)/(VLOOKUP(B130,GDP!A$9:I$41,5,FALSE)*42)*1000,4)</f>
        <v>3.1800000000000002E-2</v>
      </c>
      <c r="N130" s="43">
        <f>ROUND((G130)/(VLOOKUP(B130,GDP!A$9:I$41,9,FALSE)*42)*1000,4)</f>
        <v>1.6999999999999999E-3</v>
      </c>
      <c r="O130">
        <f t="shared" ref="O130:O156" si="35">IF(N130=0,ROUND(M130,4), ROUND((M130+N130)/2,4))</f>
        <v>1.6799999999999999E-2</v>
      </c>
      <c r="P130" s="57">
        <f t="shared" si="29"/>
        <v>-1.7746907182741372</v>
      </c>
      <c r="Q130">
        <f>VLOOKUP(A130,Risk!A$1:D$156,4,FALSE)</f>
        <v>1.3</v>
      </c>
      <c r="R130" s="43">
        <f>VLOOKUP(A130,'Insurance penetration'!A$1:M$157,13,FALSE)</f>
        <v>1</v>
      </c>
      <c r="S130" s="43">
        <f t="shared" si="22"/>
        <v>1</v>
      </c>
      <c r="T130" s="43" t="s">
        <v>253</v>
      </c>
      <c r="U130" s="43" t="s">
        <v>252</v>
      </c>
    </row>
    <row r="131" spans="1:21" x14ac:dyDescent="0.25">
      <c r="A131" t="str">
        <f t="shared" si="30"/>
        <v>FranceWindstorm</v>
      </c>
      <c r="B131" t="s">
        <v>23</v>
      </c>
      <c r="C131" t="s">
        <v>24</v>
      </c>
      <c r="D131" t="s">
        <v>67</v>
      </c>
      <c r="E131" s="22">
        <v>51545</v>
      </c>
      <c r="F131" s="22">
        <v>19983</v>
      </c>
      <c r="G131">
        <v>43530.959000000003</v>
      </c>
      <c r="H131">
        <v>18423.425999999999</v>
      </c>
      <c r="I131" s="26">
        <f t="shared" si="31"/>
        <v>39</v>
      </c>
      <c r="J131" s="26">
        <f t="shared" si="32"/>
        <v>42</v>
      </c>
      <c r="K131" s="27">
        <f t="shared" si="33"/>
        <v>59.5</v>
      </c>
      <c r="L131" s="43">
        <f t="shared" si="34"/>
        <v>2.5</v>
      </c>
      <c r="M131">
        <f>ROUND((E131)/(VLOOKUP(B131,GDP!A$9:I$41,5,FALSE)*42)*1000,4)</f>
        <v>0.49409999999999998</v>
      </c>
      <c r="N131" s="43">
        <f>ROUND((G131)/(VLOOKUP(B131,GDP!A$9:I$41,9,FALSE)*42)*1000,4)</f>
        <v>0.37009999999999998</v>
      </c>
      <c r="O131">
        <f t="shared" si="35"/>
        <v>0.43209999999999998</v>
      </c>
      <c r="P131" s="57">
        <f t="shared" si="29"/>
        <v>-0.36441573368876989</v>
      </c>
      <c r="Q131">
        <f>VLOOKUP(A131,Risk!A$1:D$156,4,FALSE)</f>
        <v>2.4</v>
      </c>
      <c r="R131" s="43">
        <f>VLOOKUP(A131,'Insurance penetration'!A$1:M$157,13,FALSE)</f>
        <v>1</v>
      </c>
      <c r="S131" s="43">
        <f t="shared" ref="S131:S156" si="36">IF(Q131&lt;0.5,0,IF(Q131&lt;1,1,IF(AND(Q131&lt;1.5,R131&lt;1.5),1,IF(AND(Q131&lt;1.5,R131&lt;2.5),1,IF(AND(Q131&lt;1.5,R131&lt;3.5),1,IF(AND(Q131&lt;1.5,R131&lt;4.5),1.5,IF(AND(Q131&lt;2,R131&lt;1.5),1,IF(AND(Q131&lt;2,R131&lt;2.5),1,IF(AND(Q131&lt;2,R131&lt;3.5),1.5,IF(AND(Q131&lt;2,R131&lt;4.5),2,IF(AND(Q131&lt;2.5,R131&lt;1.5),1,IF(AND(Q131&lt;2.5,R131&lt;2.5),1.5,IF(AND(Q131&lt;2.5,R131&lt;3.5),2,IF(AND(Q131&lt;2.5,R131&lt;4.5),2.5,IF(AND(Q131&lt;3,R131&lt;1.5),1.5,IF(AND(Q131&lt;3,R131&lt;2.5),2,IF(AND(Q131&lt;3,R131&lt;3.5),2.5,IF(AND(Q131&lt;3,R131&lt;4.5),3,IF(AND(Q131&lt;3.5,R131&lt;1.5),2,IF(AND(Q131&lt;3.5,R131&lt;2.5),2.5,IF(AND(Q131&lt;3.5,R131&lt;3.5),3,IF(AND(Q131&lt;3.5,R131&lt;4.5),3.5,IF(AND(Q131&lt;4,R131&lt;1.5),2.5,IF(AND(Q131&lt;4,R131&lt;2.5),3,IF(AND(Q131&lt;4,R131&lt;3.5),3.5,IF(AND(Q131&lt;4,R131&lt;4.5),4))))))))))))))))))))))))))</f>
        <v>1</v>
      </c>
      <c r="T131" s="43" t="s">
        <v>255</v>
      </c>
      <c r="U131" s="43" t="s">
        <v>254</v>
      </c>
    </row>
    <row r="132" spans="1:21" x14ac:dyDescent="0.25">
      <c r="A132" t="str">
        <f t="shared" si="30"/>
        <v>GermanyWindstorm</v>
      </c>
      <c r="B132" t="s">
        <v>25</v>
      </c>
      <c r="C132" t="s">
        <v>26</v>
      </c>
      <c r="D132" t="s">
        <v>67</v>
      </c>
      <c r="E132" s="22">
        <v>78183</v>
      </c>
      <c r="F132" s="22">
        <v>36426</v>
      </c>
      <c r="G132">
        <v>42526.36</v>
      </c>
      <c r="H132">
        <v>23238.048999999999</v>
      </c>
      <c r="I132" s="26">
        <f t="shared" si="31"/>
        <v>47</v>
      </c>
      <c r="J132" s="26">
        <f t="shared" si="32"/>
        <v>55</v>
      </c>
      <c r="K132" s="27">
        <f t="shared" si="33"/>
        <v>49</v>
      </c>
      <c r="L132" s="43">
        <f t="shared" si="34"/>
        <v>2</v>
      </c>
      <c r="M132">
        <f>ROUND((E132)/(VLOOKUP(B132,GDP!A$9:I$41,5,FALSE)*42)*1000,4)</f>
        <v>0.52129999999999999</v>
      </c>
      <c r="N132" s="43">
        <f>ROUND((G132)/(VLOOKUP(B132,GDP!A$9:I$41,9,FALSE)*42)*1000,4)</f>
        <v>0.2515</v>
      </c>
      <c r="O132">
        <f t="shared" si="35"/>
        <v>0.38640000000000002</v>
      </c>
      <c r="P132" s="57">
        <f t="shared" si="29"/>
        <v>-0.41296288225654426</v>
      </c>
      <c r="Q132">
        <f>VLOOKUP(A132,Risk!A$1:D$156,4,FALSE)</f>
        <v>2.4</v>
      </c>
      <c r="R132" s="43">
        <f>VLOOKUP(A132,'Insurance penetration'!A$1:M$157,13,FALSE)</f>
        <v>1</v>
      </c>
      <c r="S132" s="43">
        <f t="shared" si="36"/>
        <v>1</v>
      </c>
      <c r="T132" t="s">
        <v>207</v>
      </c>
      <c r="U132" s="43" t="s">
        <v>307</v>
      </c>
    </row>
    <row r="133" spans="1:21" x14ac:dyDescent="0.25">
      <c r="A133" t="str">
        <f t="shared" si="30"/>
        <v>GreeceWindstorm</v>
      </c>
      <c r="B133" t="s">
        <v>27</v>
      </c>
      <c r="C133" t="s">
        <v>28</v>
      </c>
      <c r="D133" t="s">
        <v>67</v>
      </c>
      <c r="E133" s="22">
        <v>2513</v>
      </c>
      <c r="F133" s="22">
        <v>32</v>
      </c>
      <c r="G133">
        <v>1322.43</v>
      </c>
      <c r="H133">
        <v>0</v>
      </c>
      <c r="I133" s="26">
        <f t="shared" si="31"/>
        <v>1</v>
      </c>
      <c r="J133" s="26">
        <f t="shared" si="32"/>
        <v>0</v>
      </c>
      <c r="K133" s="27">
        <f t="shared" si="33"/>
        <v>99</v>
      </c>
      <c r="L133" s="43">
        <f t="shared" si="34"/>
        <v>2.5</v>
      </c>
      <c r="M133">
        <f>ROUND((E133)/(VLOOKUP(B133,GDP!A$9:I$41,5,FALSE)*42)*1000,4)</f>
        <v>0.32729999999999998</v>
      </c>
      <c r="N133" s="43">
        <f>ROUND((G133)/(VLOOKUP(B133,GDP!A$9:I$41,9,FALSE)*42)*1000,4)</f>
        <v>0.1527</v>
      </c>
      <c r="O133">
        <f t="shared" si="35"/>
        <v>0.24</v>
      </c>
      <c r="P133" s="57">
        <f t="shared" si="29"/>
        <v>-0.61978875828839397</v>
      </c>
      <c r="Q133">
        <f>VLOOKUP(A133,Risk!A$1:D$156,4,FALSE)</f>
        <v>1.7</v>
      </c>
      <c r="R133" s="43">
        <f>VLOOKUP(A133,'Insurance penetration'!A$1:M$157,13,FALSE)</f>
        <v>4</v>
      </c>
      <c r="S133" s="43">
        <f t="shared" si="36"/>
        <v>2</v>
      </c>
      <c r="T133" s="43" t="s">
        <v>257</v>
      </c>
      <c r="U133" s="43" t="s">
        <v>256</v>
      </c>
    </row>
    <row r="134" spans="1:21" x14ac:dyDescent="0.25">
      <c r="A134" t="str">
        <f t="shared" si="30"/>
        <v>HungaryWindstorm</v>
      </c>
      <c r="B134" t="s">
        <v>29</v>
      </c>
      <c r="C134" t="s">
        <v>30</v>
      </c>
      <c r="D134" t="s">
        <v>67</v>
      </c>
      <c r="E134" s="22">
        <v>36</v>
      </c>
      <c r="F134" s="22">
        <v>6</v>
      </c>
      <c r="G134">
        <v>13.442</v>
      </c>
      <c r="H134">
        <v>6.7210000000000001</v>
      </c>
      <c r="I134" s="26">
        <f t="shared" si="31"/>
        <v>17</v>
      </c>
      <c r="J134" s="26">
        <f t="shared" si="32"/>
        <v>50</v>
      </c>
      <c r="K134" s="27">
        <f t="shared" si="33"/>
        <v>66.5</v>
      </c>
      <c r="L134" s="43">
        <f t="shared" si="34"/>
        <v>1</v>
      </c>
      <c r="M134">
        <f>ROUND((E134)/(VLOOKUP(B134,GDP!A$9:I$41,5,FALSE)*42)*1000,4)</f>
        <v>5.5999999999999999E-3</v>
      </c>
      <c r="N134" s="43">
        <f>ROUND((G134)/(VLOOKUP(B134,GDP!A$9:I$41,9,FALSE)*42)*1000,4)</f>
        <v>1.8E-3</v>
      </c>
      <c r="O134">
        <f t="shared" si="35"/>
        <v>3.7000000000000002E-3</v>
      </c>
      <c r="P134" s="57">
        <f t="shared" si="29"/>
        <v>-2.431798275933005</v>
      </c>
      <c r="Q134">
        <f>VLOOKUP(A134,Risk!A$1:D$156,4,FALSE)</f>
        <v>1.3</v>
      </c>
      <c r="R134" s="43">
        <f>VLOOKUP(A134,'Insurance penetration'!A$1:M$157,13,FALSE)</f>
        <v>2</v>
      </c>
      <c r="S134" s="43">
        <f t="shared" si="36"/>
        <v>1</v>
      </c>
      <c r="T134" s="43" t="s">
        <v>259</v>
      </c>
      <c r="U134" s="43" t="s">
        <v>258</v>
      </c>
    </row>
    <row r="135" spans="1:21" x14ac:dyDescent="0.25">
      <c r="A135" t="str">
        <f t="shared" si="30"/>
        <v>IcelandWindstorm</v>
      </c>
      <c r="B135" t="s">
        <v>31</v>
      </c>
      <c r="C135" t="s">
        <v>32</v>
      </c>
      <c r="D135" t="s">
        <v>67</v>
      </c>
      <c r="E135" s="22">
        <v>3</v>
      </c>
      <c r="F135" s="22">
        <v>0</v>
      </c>
      <c r="G135">
        <v>0</v>
      </c>
      <c r="H135">
        <v>0</v>
      </c>
      <c r="I135" s="26">
        <f t="shared" si="31"/>
        <v>0</v>
      </c>
      <c r="J135" s="26">
        <f t="shared" si="32"/>
        <v>0</v>
      </c>
      <c r="K135" s="27">
        <f t="shared" si="33"/>
        <v>100</v>
      </c>
      <c r="L135" s="43">
        <f t="shared" si="34"/>
        <v>1</v>
      </c>
      <c r="M135">
        <f>ROUND((E135)/(VLOOKUP(B135,GDP!A$9:I$41,5,FALSE)*42)*1000,4)</f>
        <v>3.3E-3</v>
      </c>
      <c r="N135" s="43">
        <f>ROUND((G135)/(VLOOKUP(B135,GDP!A$9:I$41,9,FALSE)*42)*1000,4)</f>
        <v>0</v>
      </c>
      <c r="O135">
        <f t="shared" si="35"/>
        <v>3.3E-3</v>
      </c>
      <c r="P135" s="57">
        <f t="shared" si="29"/>
        <v>-2.4814860601221125</v>
      </c>
      <c r="Q135">
        <f>VLOOKUP(A135,Risk!A$1:D$156,4,FALSE)</f>
        <v>1.3</v>
      </c>
      <c r="R135" s="43">
        <f>VLOOKUP(A135,'Insurance penetration'!A$1:M$157,13,FALSE)</f>
        <v>2</v>
      </c>
      <c r="S135" s="43">
        <f t="shared" si="36"/>
        <v>1</v>
      </c>
      <c r="T135" s="43" t="s">
        <v>204</v>
      </c>
      <c r="U135" s="43" t="s">
        <v>292</v>
      </c>
    </row>
    <row r="136" spans="1:21" x14ac:dyDescent="0.25">
      <c r="A136" t="str">
        <f t="shared" si="30"/>
        <v>IrelandWindstorm</v>
      </c>
      <c r="B136" t="s">
        <v>33</v>
      </c>
      <c r="C136" t="s">
        <v>34</v>
      </c>
      <c r="D136" t="s">
        <v>67</v>
      </c>
      <c r="E136" s="22">
        <v>1848</v>
      </c>
      <c r="F136" s="22">
        <v>423</v>
      </c>
      <c r="G136">
        <v>557.92499999999995</v>
      </c>
      <c r="H136">
        <v>136.17400000000001</v>
      </c>
      <c r="I136" s="26">
        <f t="shared" si="31"/>
        <v>23</v>
      </c>
      <c r="J136" s="26">
        <f t="shared" si="32"/>
        <v>24</v>
      </c>
      <c r="K136" s="27">
        <f t="shared" si="33"/>
        <v>76.5</v>
      </c>
      <c r="L136" s="43">
        <f t="shared" si="34"/>
        <v>2</v>
      </c>
      <c r="M136">
        <f>ROUND((E136)/(VLOOKUP(B136,GDP!A$9:I$41,5,FALSE)*42)*1000,4)</f>
        <v>0.10440000000000001</v>
      </c>
      <c r="N136" s="43">
        <f>ROUND((G136)/(VLOOKUP(B136,GDP!A$9:I$41,9,FALSE)*42)*1000,4)</f>
        <v>2.7900000000000001E-2</v>
      </c>
      <c r="O136">
        <f t="shared" si="35"/>
        <v>6.6199999999999995E-2</v>
      </c>
      <c r="P136" s="57">
        <f t="shared" si="29"/>
        <v>-1.1791420105603001</v>
      </c>
      <c r="Q136">
        <f>VLOOKUP(A136,Risk!A$1:D$156,4,FALSE)</f>
        <v>2.2000000000000002</v>
      </c>
      <c r="R136" s="43">
        <f>VLOOKUP(A136,'Insurance penetration'!A$1:M$157,13,FALSE)</f>
        <v>2</v>
      </c>
      <c r="S136" s="43">
        <f t="shared" si="36"/>
        <v>1.5</v>
      </c>
      <c r="T136" s="43" t="s">
        <v>261</v>
      </c>
      <c r="U136" s="43" t="s">
        <v>260</v>
      </c>
    </row>
    <row r="137" spans="1:21" x14ac:dyDescent="0.25">
      <c r="A137" t="str">
        <f t="shared" si="30"/>
        <v>ItalyWindstorm</v>
      </c>
      <c r="B137" t="s">
        <v>35</v>
      </c>
      <c r="C137" t="s">
        <v>36</v>
      </c>
      <c r="D137" t="s">
        <v>67</v>
      </c>
      <c r="E137" s="22">
        <v>17366</v>
      </c>
      <c r="F137" s="22">
        <v>602</v>
      </c>
      <c r="G137">
        <v>8207.9050000000007</v>
      </c>
      <c r="H137">
        <v>361.447</v>
      </c>
      <c r="I137" s="26">
        <f t="shared" si="31"/>
        <v>3</v>
      </c>
      <c r="J137" s="26">
        <f t="shared" si="32"/>
        <v>4</v>
      </c>
      <c r="K137" s="27">
        <f t="shared" si="33"/>
        <v>96.5</v>
      </c>
      <c r="L137" s="43">
        <f t="shared" si="34"/>
        <v>2.5</v>
      </c>
      <c r="M137">
        <f>ROUND((E137)/(VLOOKUP(B137,GDP!A$9:I$41,5,FALSE)*42)*1000,4)</f>
        <v>0.2329</v>
      </c>
      <c r="N137" s="43">
        <f>ROUND((G137)/(VLOOKUP(B137,GDP!A$9:I$41,9,FALSE)*42)*1000,4)</f>
        <v>9.7600000000000006E-2</v>
      </c>
      <c r="O137">
        <f t="shared" si="35"/>
        <v>0.1653</v>
      </c>
      <c r="P137" s="57">
        <f t="shared" si="29"/>
        <v>-0.78172714642855246</v>
      </c>
      <c r="Q137">
        <f>VLOOKUP(A137,Risk!A$1:D$156,4,FALSE)</f>
        <v>1.8</v>
      </c>
      <c r="R137" s="43">
        <f>VLOOKUP(A137,'Insurance penetration'!A$1:M$157,13,FALSE)</f>
        <v>3</v>
      </c>
      <c r="S137" s="43">
        <f t="shared" si="36"/>
        <v>1.5</v>
      </c>
      <c r="T137" s="43" t="s">
        <v>220</v>
      </c>
      <c r="U137" s="43" t="s">
        <v>262</v>
      </c>
    </row>
    <row r="138" spans="1:21" x14ac:dyDescent="0.25">
      <c r="A138" t="str">
        <f t="shared" si="30"/>
        <v>LatviaWindstorm</v>
      </c>
      <c r="B138" t="s">
        <v>37</v>
      </c>
      <c r="C138" t="s">
        <v>38</v>
      </c>
      <c r="D138" t="s">
        <v>67</v>
      </c>
      <c r="E138" s="22">
        <v>401</v>
      </c>
      <c r="F138" s="22">
        <v>49</v>
      </c>
      <c r="G138">
        <v>451.755</v>
      </c>
      <c r="H138">
        <v>55.500999999999998</v>
      </c>
      <c r="I138" s="26">
        <f t="shared" si="31"/>
        <v>12</v>
      </c>
      <c r="J138" s="26">
        <f t="shared" si="32"/>
        <v>12</v>
      </c>
      <c r="K138" s="27">
        <f t="shared" si="33"/>
        <v>88</v>
      </c>
      <c r="L138" s="43">
        <f t="shared" si="34"/>
        <v>2.5</v>
      </c>
      <c r="M138">
        <f>ROUND((E138)/(VLOOKUP(B138,GDP!A$9:I$41,5,FALSE)*42)*1000,4)</f>
        <v>0.28999999999999998</v>
      </c>
      <c r="N138" s="43">
        <f>ROUND((G138)/(VLOOKUP(B138,GDP!A$9:I$41,9,FALSE)*42)*1000,4)</f>
        <v>0.28970000000000001</v>
      </c>
      <c r="O138">
        <f t="shared" si="35"/>
        <v>0.28989999999999999</v>
      </c>
      <c r="P138" s="57">
        <f t="shared" si="29"/>
        <v>-0.53775178464500262</v>
      </c>
      <c r="Q138">
        <f>VLOOKUP(A138,Risk!A$1:D$156,4,FALSE)</f>
        <v>1.8</v>
      </c>
      <c r="R138" s="43">
        <f>VLOOKUP(A138,'Insurance penetration'!A$1:M$157,13,FALSE)</f>
        <v>2</v>
      </c>
      <c r="S138" s="43">
        <f t="shared" si="36"/>
        <v>1</v>
      </c>
      <c r="T138" s="43" t="s">
        <v>264</v>
      </c>
      <c r="U138" s="43" t="s">
        <v>263</v>
      </c>
    </row>
    <row r="139" spans="1:21" x14ac:dyDescent="0.25">
      <c r="A139" t="str">
        <f t="shared" si="30"/>
        <v>LiechtensteinWindstorm</v>
      </c>
      <c r="B139" t="s">
        <v>39</v>
      </c>
      <c r="C139" t="s">
        <v>40</v>
      </c>
      <c r="D139" t="s">
        <v>67</v>
      </c>
      <c r="E139" s="22">
        <v>14</v>
      </c>
      <c r="F139" s="22">
        <v>14</v>
      </c>
      <c r="G139">
        <v>0</v>
      </c>
      <c r="H139">
        <v>0</v>
      </c>
      <c r="I139" s="26">
        <f t="shared" si="31"/>
        <v>100</v>
      </c>
      <c r="J139" s="26">
        <f t="shared" si="32"/>
        <v>0</v>
      </c>
      <c r="K139" s="27">
        <f t="shared" si="33"/>
        <v>0</v>
      </c>
      <c r="L139" s="43">
        <f t="shared" si="34"/>
        <v>1</v>
      </c>
      <c r="M139">
        <f>ROUND((E139)/(VLOOKUP(B139,GDP!A$9:I$41,5,FALSE)*42)*1000,4)</f>
        <v>6.2199999999999998E-2</v>
      </c>
      <c r="N139" s="43">
        <f>ROUND((G139)/(VLOOKUP(B139,GDP!A$9:I$41,9,FALSE)*42)*1000,4)</f>
        <v>0</v>
      </c>
      <c r="O139">
        <f t="shared" si="35"/>
        <v>6.2199999999999998E-2</v>
      </c>
      <c r="P139" s="57">
        <f>LOG(O139)</f>
        <v>-1.2062096153091812</v>
      </c>
      <c r="Q139">
        <f>VLOOKUP(A139,Risk!A$1:D$156,4,FALSE)</f>
        <v>1.3</v>
      </c>
      <c r="R139" s="43">
        <f>VLOOKUP(A139,'Insurance penetration'!A$1:M$157,13,FALSE)</f>
        <v>1</v>
      </c>
      <c r="S139" s="43">
        <f t="shared" si="36"/>
        <v>1</v>
      </c>
      <c r="T139" s="43" t="s">
        <v>226</v>
      </c>
      <c r="U139" s="43" t="s">
        <v>265</v>
      </c>
    </row>
    <row r="140" spans="1:21" x14ac:dyDescent="0.25">
      <c r="A140" t="str">
        <f t="shared" si="30"/>
        <v>LithuaniaWindstorm</v>
      </c>
      <c r="B140" t="s">
        <v>41</v>
      </c>
      <c r="C140" t="s">
        <v>42</v>
      </c>
      <c r="D140" t="s">
        <v>67</v>
      </c>
      <c r="E140" s="22">
        <v>51</v>
      </c>
      <c r="F140" s="22">
        <v>7</v>
      </c>
      <c r="G140">
        <v>51.067</v>
      </c>
      <c r="H140">
        <v>8.3249999999999993</v>
      </c>
      <c r="I140" s="26">
        <f t="shared" si="31"/>
        <v>14</v>
      </c>
      <c r="J140" s="26">
        <f t="shared" si="32"/>
        <v>16</v>
      </c>
      <c r="K140" s="27">
        <f t="shared" si="33"/>
        <v>85</v>
      </c>
      <c r="L140" s="43">
        <f t="shared" si="34"/>
        <v>1.5</v>
      </c>
      <c r="M140">
        <f>ROUND((E140)/(VLOOKUP(B140,GDP!A$9:I$41,5,FALSE)*42)*1000,4)</f>
        <v>2.1899999999999999E-2</v>
      </c>
      <c r="N140" s="43">
        <f>ROUND((G140)/(VLOOKUP(B140,GDP!A$9:I$41,9,FALSE)*42)*1000,4)</f>
        <v>1.95E-2</v>
      </c>
      <c r="O140">
        <f t="shared" si="35"/>
        <v>2.07E-2</v>
      </c>
      <c r="P140" s="57">
        <f t="shared" ref="P140:P156" si="37">LOG(O140)</f>
        <v>-1.6840296545430822</v>
      </c>
      <c r="Q140">
        <f>VLOOKUP(A140,Risk!A$1:D$156,4,FALSE)</f>
        <v>1.5</v>
      </c>
      <c r="R140" s="43">
        <f>VLOOKUP(A140,'Insurance penetration'!A$1:M$157,13,FALSE)</f>
        <v>3</v>
      </c>
      <c r="S140" s="43">
        <f t="shared" si="36"/>
        <v>1.5</v>
      </c>
      <c r="T140" s="43" t="s">
        <v>266</v>
      </c>
      <c r="U140" s="43" t="s">
        <v>267</v>
      </c>
    </row>
    <row r="141" spans="1:21" x14ac:dyDescent="0.25">
      <c r="A141" t="str">
        <f t="shared" si="30"/>
        <v>LuxembourgWindstorm</v>
      </c>
      <c r="B141" t="s">
        <v>43</v>
      </c>
      <c r="C141" t="s">
        <v>44</v>
      </c>
      <c r="D141" t="s">
        <v>67</v>
      </c>
      <c r="E141" s="22">
        <v>375</v>
      </c>
      <c r="F141" s="22">
        <v>236.35</v>
      </c>
      <c r="G141">
        <v>513.70000000000005</v>
      </c>
      <c r="H141">
        <v>330.7</v>
      </c>
      <c r="I141" s="26">
        <f t="shared" si="31"/>
        <v>63</v>
      </c>
      <c r="J141" s="26">
        <f t="shared" si="32"/>
        <v>64</v>
      </c>
      <c r="K141" s="27">
        <f t="shared" si="33"/>
        <v>36.5</v>
      </c>
      <c r="L141" s="43">
        <f t="shared" si="34"/>
        <v>1.5</v>
      </c>
      <c r="M141">
        <f>ROUND((E141)/(VLOOKUP(B141,GDP!A$9:I$41,5,FALSE)*42)*1000,4)</f>
        <v>0.12180000000000001</v>
      </c>
      <c r="N141" s="43">
        <f>ROUND((G141)/(VLOOKUP(B141,GDP!A$9:I$41,9,FALSE)*42)*1000,4)</f>
        <v>0.14799999999999999</v>
      </c>
      <c r="O141">
        <f t="shared" si="35"/>
        <v>0.13489999999999999</v>
      </c>
      <c r="P141" s="57">
        <f t="shared" si="37"/>
        <v>-0.86998805032809579</v>
      </c>
      <c r="Q141">
        <f>VLOOKUP(A141,Risk!A$1:D$156,4,FALSE)</f>
        <v>2.4</v>
      </c>
      <c r="R141" s="43">
        <f>VLOOKUP(A141,'Insurance penetration'!A$1:M$157,13,FALSE)</f>
        <v>1</v>
      </c>
      <c r="S141" s="43">
        <f t="shared" si="36"/>
        <v>1</v>
      </c>
      <c r="T141" s="43" t="s">
        <v>269</v>
      </c>
      <c r="U141" s="43" t="s">
        <v>268</v>
      </c>
    </row>
    <row r="142" spans="1:21" x14ac:dyDescent="0.25">
      <c r="A142" t="str">
        <f t="shared" si="30"/>
        <v>MaltaWindstorm</v>
      </c>
      <c r="B142" t="s">
        <v>45</v>
      </c>
      <c r="C142" t="s">
        <v>46</v>
      </c>
      <c r="D142" t="s">
        <v>67</v>
      </c>
      <c r="E142" s="22">
        <v>29</v>
      </c>
      <c r="F142" s="22">
        <v>3.68</v>
      </c>
      <c r="G142">
        <v>0</v>
      </c>
      <c r="H142">
        <v>0</v>
      </c>
      <c r="I142" s="26">
        <f t="shared" si="31"/>
        <v>13</v>
      </c>
      <c r="J142" s="26">
        <f t="shared" si="32"/>
        <v>0</v>
      </c>
      <c r="K142" s="27">
        <f t="shared" si="33"/>
        <v>87</v>
      </c>
      <c r="L142" s="43">
        <f t="shared" si="34"/>
        <v>2</v>
      </c>
      <c r="M142">
        <f>ROUND((E142)/(VLOOKUP(B142,GDP!A$9:I$41,5,FALSE)*42)*1000,4)</f>
        <v>4.7500000000000001E-2</v>
      </c>
      <c r="N142" s="43">
        <f>ROUND((G142)/(VLOOKUP(B142,GDP!A$9:I$41,9,FALSE)*42)*1000,4)</f>
        <v>0</v>
      </c>
      <c r="O142">
        <f t="shared" si="35"/>
        <v>4.7500000000000001E-2</v>
      </c>
      <c r="P142" s="57">
        <f t="shared" si="37"/>
        <v>-1.3233063903751334</v>
      </c>
      <c r="Q142">
        <f>VLOOKUP(A142,Risk!A$1:D$156,4,FALSE)</f>
        <v>1.3</v>
      </c>
      <c r="R142" s="43">
        <f>VLOOKUP(A142,'Insurance penetration'!A$1:M$157,13,FALSE)</f>
        <v>4</v>
      </c>
      <c r="S142" s="43">
        <f t="shared" si="36"/>
        <v>1.5</v>
      </c>
      <c r="T142" s="43" t="s">
        <v>212</v>
      </c>
      <c r="U142" s="43" t="s">
        <v>270</v>
      </c>
    </row>
    <row r="143" spans="1:21" x14ac:dyDescent="0.25">
      <c r="A143" t="str">
        <f t="shared" si="30"/>
        <v>NetherlandsWindstorm</v>
      </c>
      <c r="B143" t="s">
        <v>47</v>
      </c>
      <c r="C143" t="s">
        <v>48</v>
      </c>
      <c r="D143" t="s">
        <v>67</v>
      </c>
      <c r="E143" s="22">
        <v>9874</v>
      </c>
      <c r="F143" s="22">
        <v>5849</v>
      </c>
      <c r="G143">
        <v>8020.1310000000003</v>
      </c>
      <c r="H143">
        <v>4042.799</v>
      </c>
      <c r="I143" s="26">
        <f t="shared" si="31"/>
        <v>59</v>
      </c>
      <c r="J143" s="26">
        <f t="shared" si="32"/>
        <v>50</v>
      </c>
      <c r="K143" s="27">
        <f t="shared" si="33"/>
        <v>45.5</v>
      </c>
      <c r="L143" s="43">
        <f t="shared" si="34"/>
        <v>1.5</v>
      </c>
      <c r="M143">
        <f>ROUND((E143)/(VLOOKUP(B143,GDP!A$9:I$41,5,FALSE)*42)*1000,4)</f>
        <v>0.27310000000000001</v>
      </c>
      <c r="N143" s="43">
        <f>ROUND((G143)/(VLOOKUP(B143,GDP!A$9:I$41,9,FALSE)*42)*1000,4)</f>
        <v>0.1968</v>
      </c>
      <c r="O143">
        <f t="shared" si="35"/>
        <v>0.23499999999999999</v>
      </c>
      <c r="P143" s="57">
        <f t="shared" si="37"/>
        <v>-0.62893213772826373</v>
      </c>
      <c r="Q143">
        <f>VLOOKUP(A143,Risk!A$1:D$156,4,FALSE)</f>
        <v>2.6</v>
      </c>
      <c r="R143" s="43">
        <f>VLOOKUP(A143,'Insurance penetration'!A$1:M$157,13,FALSE)</f>
        <v>1</v>
      </c>
      <c r="S143" s="43">
        <f t="shared" si="36"/>
        <v>1.5</v>
      </c>
      <c r="T143" s="43" t="s">
        <v>199</v>
      </c>
      <c r="U143" s="43" t="s">
        <v>271</v>
      </c>
    </row>
    <row r="144" spans="1:21" x14ac:dyDescent="0.25">
      <c r="A144" t="str">
        <f t="shared" si="30"/>
        <v>NorwayWindstorm</v>
      </c>
      <c r="B144" t="s">
        <v>49</v>
      </c>
      <c r="C144" t="s">
        <v>50</v>
      </c>
      <c r="D144" t="s">
        <v>67</v>
      </c>
      <c r="E144" s="22">
        <v>1182</v>
      </c>
      <c r="F144" s="22">
        <v>1182</v>
      </c>
      <c r="G144">
        <v>455.60899999999998</v>
      </c>
      <c r="H144">
        <v>439.09199999999998</v>
      </c>
      <c r="I144" s="26">
        <f t="shared" si="31"/>
        <v>100</v>
      </c>
      <c r="J144" s="26">
        <f t="shared" si="32"/>
        <v>96</v>
      </c>
      <c r="K144" s="27">
        <f t="shared" si="33"/>
        <v>2</v>
      </c>
      <c r="L144" s="43">
        <f t="shared" si="34"/>
        <v>1</v>
      </c>
      <c r="M144">
        <f>ROUND((E144)/(VLOOKUP(B144,GDP!A$9:I$41,5,FALSE)*42)*1000,4)</f>
        <v>6.9000000000000006E-2</v>
      </c>
      <c r="N144" s="43">
        <f>ROUND((G144)/(VLOOKUP(B144,GDP!A$9:I$41,9,FALSE)*42)*1000,4)</f>
        <v>2.3599999999999999E-2</v>
      </c>
      <c r="O144">
        <f t="shared" si="35"/>
        <v>4.6300000000000001E-2</v>
      </c>
      <c r="P144" s="57">
        <f t="shared" si="37"/>
        <v>-1.3344190089820469</v>
      </c>
      <c r="Q144">
        <f>VLOOKUP(A144,Risk!A$1:D$156,4,FALSE)</f>
        <v>1.9</v>
      </c>
      <c r="R144" s="43">
        <f>VLOOKUP(A144,'Insurance penetration'!A$1:M$157,13,FALSE)</f>
        <v>1</v>
      </c>
      <c r="S144" s="43">
        <f t="shared" si="36"/>
        <v>1</v>
      </c>
      <c r="T144" s="43" t="s">
        <v>223</v>
      </c>
      <c r="U144" s="43" t="s">
        <v>222</v>
      </c>
    </row>
    <row r="145" spans="1:21" x14ac:dyDescent="0.25">
      <c r="A145" t="str">
        <f t="shared" si="30"/>
        <v>PolandWindstorm</v>
      </c>
      <c r="B145" t="s">
        <v>51</v>
      </c>
      <c r="C145" t="s">
        <v>52</v>
      </c>
      <c r="D145" t="s">
        <v>67</v>
      </c>
      <c r="E145" s="22">
        <v>477</v>
      </c>
      <c r="F145" s="22">
        <v>85</v>
      </c>
      <c r="G145">
        <v>632.03499999999997</v>
      </c>
      <c r="H145">
        <v>16.266999999999999</v>
      </c>
      <c r="I145" s="26">
        <f t="shared" si="31"/>
        <v>18</v>
      </c>
      <c r="J145" s="26">
        <f t="shared" si="32"/>
        <v>3</v>
      </c>
      <c r="K145" s="27">
        <f t="shared" si="33"/>
        <v>89.5</v>
      </c>
      <c r="L145" s="43">
        <f t="shared" si="34"/>
        <v>1.5</v>
      </c>
      <c r="M145">
        <f>ROUND((E145)/(VLOOKUP(B145,GDP!A$9:I$41,5,FALSE)*42)*1000,4)</f>
        <v>1.9900000000000001E-2</v>
      </c>
      <c r="N145" s="43">
        <f>ROUND((G145)/(VLOOKUP(B145,GDP!A$9:I$41,9,FALSE)*42)*1000,4)</f>
        <v>2.3400000000000001E-2</v>
      </c>
      <c r="O145">
        <f t="shared" si="35"/>
        <v>2.1700000000000001E-2</v>
      </c>
      <c r="P145" s="57">
        <f t="shared" si="37"/>
        <v>-1.6635402661514704</v>
      </c>
      <c r="Q145">
        <f>VLOOKUP(A145,Risk!A$1:D$156,4,FALSE)</f>
        <v>1.4</v>
      </c>
      <c r="R145" s="43">
        <f>VLOOKUP(A145,'Insurance penetration'!A$1:M$157,13,FALSE)</f>
        <v>1</v>
      </c>
      <c r="S145" s="43">
        <f t="shared" si="36"/>
        <v>1</v>
      </c>
      <c r="T145" s="43" t="s">
        <v>301</v>
      </c>
      <c r="U145" s="43" t="s">
        <v>272</v>
      </c>
    </row>
    <row r="146" spans="1:21" x14ac:dyDescent="0.25">
      <c r="A146" t="str">
        <f t="shared" si="30"/>
        <v>PortugalWindstorm</v>
      </c>
      <c r="B146" t="s">
        <v>53</v>
      </c>
      <c r="C146" t="s">
        <v>54</v>
      </c>
      <c r="D146" t="s">
        <v>67</v>
      </c>
      <c r="E146" s="22">
        <v>2056</v>
      </c>
      <c r="F146" s="22">
        <v>163</v>
      </c>
      <c r="G146">
        <v>502.358</v>
      </c>
      <c r="H146">
        <v>312.017</v>
      </c>
      <c r="I146" s="26">
        <f t="shared" si="31"/>
        <v>8</v>
      </c>
      <c r="J146" s="26">
        <f t="shared" si="32"/>
        <v>62</v>
      </c>
      <c r="K146" s="27">
        <f t="shared" si="33"/>
        <v>65</v>
      </c>
      <c r="L146" s="43">
        <f t="shared" si="34"/>
        <v>2</v>
      </c>
      <c r="M146">
        <f>ROUND((E146)/(VLOOKUP(B146,GDP!A$9:I$41,5,FALSE)*42)*1000,4)</f>
        <v>0.23169999999999999</v>
      </c>
      <c r="N146" s="43">
        <f>ROUND((G146)/(VLOOKUP(B146,GDP!A$9:I$41,9,FALSE)*42)*1000,4)</f>
        <v>5.0200000000000002E-2</v>
      </c>
      <c r="O146">
        <f t="shared" si="35"/>
        <v>0.14099999999999999</v>
      </c>
      <c r="P146" s="57">
        <f t="shared" si="37"/>
        <v>-0.8507808873446201</v>
      </c>
      <c r="Q146">
        <f>VLOOKUP(A146,Risk!A$1:D$156,4,FALSE)</f>
        <v>2</v>
      </c>
      <c r="R146" s="43">
        <f>VLOOKUP(A146,'Insurance penetration'!A$1:M$157,13,FALSE)</f>
        <v>2</v>
      </c>
      <c r="S146" s="43">
        <f t="shared" si="36"/>
        <v>1.5</v>
      </c>
      <c r="T146" s="36" t="s">
        <v>206</v>
      </c>
      <c r="U146" s="43" t="s">
        <v>273</v>
      </c>
    </row>
    <row r="147" spans="1:21" x14ac:dyDescent="0.25">
      <c r="A147" t="str">
        <f t="shared" si="30"/>
        <v>RomaniaWindstorm</v>
      </c>
      <c r="B147" t="s">
        <v>55</v>
      </c>
      <c r="C147" t="s">
        <v>56</v>
      </c>
      <c r="D147" t="s">
        <v>67</v>
      </c>
      <c r="E147" s="22">
        <v>60</v>
      </c>
      <c r="F147" s="22">
        <v>0</v>
      </c>
      <c r="G147">
        <v>8.07</v>
      </c>
      <c r="H147">
        <v>0</v>
      </c>
      <c r="I147" s="26">
        <f t="shared" si="31"/>
        <v>0</v>
      </c>
      <c r="J147" s="26">
        <f t="shared" si="32"/>
        <v>0</v>
      </c>
      <c r="K147" s="27">
        <f t="shared" si="33"/>
        <v>100</v>
      </c>
      <c r="L147" s="43">
        <f t="shared" si="34"/>
        <v>1</v>
      </c>
      <c r="M147">
        <f>ROUND((E147)/(VLOOKUP(B147,GDP!A$9:I$41,5,FALSE)*42)*1000,4)</f>
        <v>5.8999999999999999E-3</v>
      </c>
      <c r="N147" s="43">
        <f>ROUND((G147)/(VLOOKUP(B147,GDP!A$9:I$41,9,FALSE)*42)*1000,4)</f>
        <v>6.9999999999999999E-4</v>
      </c>
      <c r="O147">
        <f t="shared" si="35"/>
        <v>3.3E-3</v>
      </c>
      <c r="P147" s="57">
        <f t="shared" si="37"/>
        <v>-2.4814860601221125</v>
      </c>
      <c r="Q147">
        <f>VLOOKUP(A147,Risk!A$1:D$156,4,FALSE)</f>
        <v>1</v>
      </c>
      <c r="R147" s="43">
        <f>VLOOKUP(A147,'Insurance penetration'!A$1:M$157,13,FALSE)</f>
        <v>4</v>
      </c>
      <c r="S147" s="43">
        <f t="shared" si="36"/>
        <v>1.5</v>
      </c>
      <c r="T147" s="43" t="s">
        <v>266</v>
      </c>
      <c r="U147" s="43" t="s">
        <v>282</v>
      </c>
    </row>
    <row r="148" spans="1:21" x14ac:dyDescent="0.25">
      <c r="A148" t="str">
        <f t="shared" si="30"/>
        <v>SlovakiaWindstorm</v>
      </c>
      <c r="B148" t="s">
        <v>57</v>
      </c>
      <c r="C148" t="s">
        <v>58</v>
      </c>
      <c r="D148" t="s">
        <v>67</v>
      </c>
      <c r="E148" s="22">
        <v>576</v>
      </c>
      <c r="F148" s="22">
        <v>13</v>
      </c>
      <c r="G148">
        <v>549.87699999999995</v>
      </c>
      <c r="H148">
        <v>0</v>
      </c>
      <c r="I148" s="26">
        <f t="shared" si="31"/>
        <v>2</v>
      </c>
      <c r="J148" s="26">
        <f t="shared" si="32"/>
        <v>0</v>
      </c>
      <c r="K148" s="27">
        <f t="shared" si="33"/>
        <v>98</v>
      </c>
      <c r="L148" s="43">
        <f t="shared" si="34"/>
        <v>2.5</v>
      </c>
      <c r="M148">
        <f>ROUND((E148)/(VLOOKUP(B148,GDP!A$9:I$41,5,FALSE)*42)*1000,4)</f>
        <v>0.14119999999999999</v>
      </c>
      <c r="N148" s="43">
        <f>ROUND((G148)/(VLOOKUP(B148,GDP!A$9:I$41,9,FALSE)*42)*1000,4)</f>
        <v>0.1195</v>
      </c>
      <c r="O148">
        <f t="shared" si="35"/>
        <v>0.13039999999999999</v>
      </c>
      <c r="P148" s="57">
        <f t="shared" si="37"/>
        <v>-0.88472240860409868</v>
      </c>
      <c r="Q148">
        <f>VLOOKUP(A148,Risk!A$1:D$156,4,FALSE)</f>
        <v>1.6</v>
      </c>
      <c r="R148" s="43">
        <f>VLOOKUP(A148,'Insurance penetration'!A$1:M$157,13,FALSE)</f>
        <v>3</v>
      </c>
      <c r="S148" s="43">
        <f t="shared" si="36"/>
        <v>1.5</v>
      </c>
      <c r="T148" s="43" t="s">
        <v>280</v>
      </c>
      <c r="U148" s="43" t="s">
        <v>274</v>
      </c>
    </row>
    <row r="149" spans="1:21" x14ac:dyDescent="0.25">
      <c r="A149" t="str">
        <f t="shared" si="30"/>
        <v>SloveniaWindstorm</v>
      </c>
      <c r="B149" t="s">
        <v>59</v>
      </c>
      <c r="C149" t="s">
        <v>60</v>
      </c>
      <c r="D149" t="s">
        <v>67</v>
      </c>
      <c r="E149" s="22">
        <v>1339</v>
      </c>
      <c r="F149" s="22">
        <v>212</v>
      </c>
      <c r="G149">
        <v>512.29300000000001</v>
      </c>
      <c r="H149">
        <v>0</v>
      </c>
      <c r="I149" s="26">
        <f t="shared" si="31"/>
        <v>16</v>
      </c>
      <c r="J149" s="26">
        <f t="shared" si="32"/>
        <v>0</v>
      </c>
      <c r="K149" s="27">
        <f t="shared" si="33"/>
        <v>84</v>
      </c>
      <c r="L149" s="43">
        <f t="shared" si="34"/>
        <v>3</v>
      </c>
      <c r="M149">
        <f>ROUND((E149)/(VLOOKUP(B149,GDP!A$9:I$41,5,FALSE)*42)*1000,4)</f>
        <v>0.6129</v>
      </c>
      <c r="N149" s="43">
        <f>ROUND((G149)/(VLOOKUP(B149,GDP!A$9:I$41,9,FALSE)*42)*1000,4)</f>
        <v>0.2079</v>
      </c>
      <c r="O149">
        <f t="shared" si="35"/>
        <v>0.41039999999999999</v>
      </c>
      <c r="P149" s="57">
        <f t="shared" si="37"/>
        <v>-0.38679264789624013</v>
      </c>
      <c r="Q149">
        <f>VLOOKUP(A149,Risk!A$1:D$156,4,FALSE)</f>
        <v>1.8</v>
      </c>
      <c r="R149" s="43">
        <f>VLOOKUP(A149,'Insurance penetration'!A$1:M$157,13,FALSE)</f>
        <v>1</v>
      </c>
      <c r="S149" s="43">
        <f t="shared" si="36"/>
        <v>1</v>
      </c>
      <c r="T149" s="34" t="s">
        <v>189</v>
      </c>
      <c r="U149" s="43" t="s">
        <v>281</v>
      </c>
    </row>
    <row r="150" spans="1:21" x14ac:dyDescent="0.25">
      <c r="A150" t="str">
        <f t="shared" si="30"/>
        <v>SpainWindstorm</v>
      </c>
      <c r="B150" t="s">
        <v>61</v>
      </c>
      <c r="C150" t="s">
        <v>62</v>
      </c>
      <c r="D150" t="s">
        <v>67</v>
      </c>
      <c r="E150" s="22">
        <v>13943</v>
      </c>
      <c r="F150" s="22">
        <v>3319</v>
      </c>
      <c r="G150">
        <v>7965.1350000000002</v>
      </c>
      <c r="H150">
        <v>2314.6999999999998</v>
      </c>
      <c r="I150" s="26">
        <f t="shared" si="31"/>
        <v>24</v>
      </c>
      <c r="J150" s="26">
        <f t="shared" si="32"/>
        <v>29</v>
      </c>
      <c r="K150" s="27">
        <f t="shared" si="33"/>
        <v>73.5</v>
      </c>
      <c r="L150" s="43">
        <f t="shared" si="34"/>
        <v>2</v>
      </c>
      <c r="M150">
        <f>ROUND((E150)/(VLOOKUP(B150,GDP!A$9:I$41,5,FALSE)*42)*1000,4)</f>
        <v>0.27550000000000002</v>
      </c>
      <c r="N150" s="43">
        <f>ROUND((G150)/(VLOOKUP(B150,GDP!A$9:I$41,9,FALSE)*42)*1000,4)</f>
        <v>0.1396</v>
      </c>
      <c r="O150">
        <f t="shared" si="35"/>
        <v>0.20760000000000001</v>
      </c>
      <c r="P150" s="57">
        <f t="shared" si="37"/>
        <v>-0.68277265082357974</v>
      </c>
      <c r="Q150">
        <f>VLOOKUP(A150,Risk!A$1:D$156,4,FALSE)</f>
        <v>2</v>
      </c>
      <c r="R150" s="43">
        <f>VLOOKUP(A150,'Insurance penetration'!A$1:M$157,13,FALSE)</f>
        <v>2</v>
      </c>
      <c r="S150" s="43">
        <f t="shared" si="36"/>
        <v>1.5</v>
      </c>
      <c r="T150" s="43" t="s">
        <v>276</v>
      </c>
      <c r="U150" s="43" t="s">
        <v>275</v>
      </c>
    </row>
    <row r="151" spans="1:21" x14ac:dyDescent="0.25">
      <c r="A151" t="str">
        <f t="shared" si="30"/>
        <v>SwedenWindstorm</v>
      </c>
      <c r="B151" t="s">
        <v>63</v>
      </c>
      <c r="C151" t="s">
        <v>64</v>
      </c>
      <c r="D151" t="s">
        <v>67</v>
      </c>
      <c r="E151" s="22">
        <v>4096</v>
      </c>
      <c r="F151" s="22">
        <v>1194</v>
      </c>
      <c r="G151">
        <v>4166.0479999999998</v>
      </c>
      <c r="H151">
        <v>1097.0889999999999</v>
      </c>
      <c r="I151" s="26">
        <f t="shared" si="31"/>
        <v>29</v>
      </c>
      <c r="J151" s="26">
        <f t="shared" si="32"/>
        <v>26</v>
      </c>
      <c r="K151" s="27">
        <f t="shared" si="33"/>
        <v>72.5</v>
      </c>
      <c r="L151" s="43">
        <f t="shared" si="34"/>
        <v>2</v>
      </c>
      <c r="M151">
        <f>ROUND((E151)/(VLOOKUP(B151,GDP!A$9:I$41,5,FALSE)*42)*1000,4)</f>
        <v>0.18390000000000001</v>
      </c>
      <c r="N151" s="43">
        <f>ROUND((G151)/(VLOOKUP(B151,GDP!A$9:I$41,9,FALSE)*42)*1000,4)</f>
        <v>0.16589999999999999</v>
      </c>
      <c r="O151">
        <f t="shared" si="35"/>
        <v>0.1749</v>
      </c>
      <c r="P151" s="57">
        <f t="shared" si="37"/>
        <v>-0.75721019052132343</v>
      </c>
      <c r="Q151">
        <f>VLOOKUP(A151,Risk!A$1:D$156,4,FALSE)</f>
        <v>2</v>
      </c>
      <c r="R151" s="43">
        <f>VLOOKUP(A151,'Insurance penetration'!A$1:M$157,13,FALSE)</f>
        <v>1</v>
      </c>
      <c r="S151" s="43">
        <f t="shared" si="36"/>
        <v>1</v>
      </c>
      <c r="T151" s="43" t="s">
        <v>278</v>
      </c>
      <c r="U151" s="43" t="s">
        <v>277</v>
      </c>
    </row>
    <row r="152" spans="1:21" hidden="1" x14ac:dyDescent="0.25">
      <c r="A152" t="str">
        <f t="shared" si="30"/>
        <v>EEAWindstorm</v>
      </c>
      <c r="B152" t="s">
        <v>68</v>
      </c>
      <c r="C152" t="s">
        <v>68</v>
      </c>
      <c r="D152" t="s">
        <v>67</v>
      </c>
      <c r="E152" s="22">
        <v>205418</v>
      </c>
      <c r="F152" s="22">
        <v>77624</v>
      </c>
      <c r="G152" s="22">
        <v>134904.79299999998</v>
      </c>
      <c r="H152">
        <v>58607.030999999974</v>
      </c>
      <c r="I152" s="26">
        <f t="shared" si="31"/>
        <v>38</v>
      </c>
      <c r="J152" s="26">
        <f t="shared" si="32"/>
        <v>43</v>
      </c>
      <c r="K152" s="27">
        <f t="shared" si="33"/>
        <v>59.5</v>
      </c>
      <c r="L152" s="43">
        <f t="shared" si="34"/>
        <v>2</v>
      </c>
      <c r="M152">
        <f>ROUND((E152)/(VLOOKUP(B152,GDP!A$9:I$41,5,FALSE)*42)*1000,4)</f>
        <v>0.32869999999999999</v>
      </c>
      <c r="N152" s="43">
        <f>ROUND((G152)/(VLOOKUP(B152,GDP!A$9:I$41,9,FALSE)*42)*1000,4)</f>
        <v>0.19139999999999999</v>
      </c>
      <c r="O152">
        <f t="shared" si="35"/>
        <v>0.2601</v>
      </c>
      <c r="P152" s="57">
        <f t="shared" si="37"/>
        <v>-0.58485964780412725</v>
      </c>
      <c r="Q152" s="43">
        <f>VLOOKUP(A152,Risk!A$1:D$156,4,FALSE)</f>
        <v>1.8</v>
      </c>
      <c r="R152" s="43">
        <v>1.9</v>
      </c>
      <c r="S152" s="43">
        <f t="shared" si="36"/>
        <v>1</v>
      </c>
      <c r="T152" t="s">
        <v>303</v>
      </c>
      <c r="U152" t="s">
        <v>304</v>
      </c>
    </row>
    <row r="153" spans="1:21" hidden="1" x14ac:dyDescent="0.25">
      <c r="A153" t="str">
        <f t="shared" si="30"/>
        <v>EEAWildfire</v>
      </c>
      <c r="B153" t="s">
        <v>68</v>
      </c>
      <c r="C153" t="s">
        <v>68</v>
      </c>
      <c r="D153" t="s">
        <v>66</v>
      </c>
      <c r="E153" s="22">
        <v>20582</v>
      </c>
      <c r="F153" s="22">
        <v>433</v>
      </c>
      <c r="G153">
        <v>17560.599999999999</v>
      </c>
      <c r="H153">
        <v>492.48299999999995</v>
      </c>
      <c r="I153" s="26">
        <f t="shared" si="31"/>
        <v>2</v>
      </c>
      <c r="J153" s="26">
        <f t="shared" si="32"/>
        <v>3</v>
      </c>
      <c r="K153" s="27">
        <f t="shared" si="33"/>
        <v>97.5</v>
      </c>
      <c r="L153" s="43">
        <f t="shared" si="34"/>
        <v>1.5</v>
      </c>
      <c r="M153">
        <f>ROUND((E153)/(VLOOKUP(B153,GDP!A$9:I$41,5,FALSE)*42)*1000,4)</f>
        <v>3.2899999999999999E-2</v>
      </c>
      <c r="N153" s="43">
        <f>ROUND((G153)/(VLOOKUP(B153,GDP!A$9:I$41,9,FALSE)*42)*1000,4)</f>
        <v>2.4899999999999999E-2</v>
      </c>
      <c r="O153">
        <f t="shared" si="35"/>
        <v>2.8899999999999999E-2</v>
      </c>
      <c r="P153" s="57">
        <f t="shared" si="37"/>
        <v>-1.5391021572434522</v>
      </c>
      <c r="Q153" s="43">
        <f>VLOOKUP(A153,Risk!A$1:D$156,4,FALSE)</f>
        <v>1.6</v>
      </c>
      <c r="R153" s="43">
        <v>2.8</v>
      </c>
      <c r="S153" s="43">
        <f t="shared" si="36"/>
        <v>1.5</v>
      </c>
      <c r="T153" s="43" t="s">
        <v>303</v>
      </c>
      <c r="U153" s="43" t="s">
        <v>304</v>
      </c>
    </row>
    <row r="154" spans="1:21" hidden="1" x14ac:dyDescent="0.25">
      <c r="A154" t="str">
        <f t="shared" si="30"/>
        <v>EEAFlood*</v>
      </c>
      <c r="B154" t="s">
        <v>68</v>
      </c>
      <c r="C154" t="s">
        <v>68</v>
      </c>
      <c r="D154" t="s">
        <v>176</v>
      </c>
      <c r="E154" s="22">
        <v>265053</v>
      </c>
      <c r="F154" s="22">
        <v>52181</v>
      </c>
      <c r="G154">
        <v>197805.42799999999</v>
      </c>
      <c r="H154">
        <v>37602.254999999997</v>
      </c>
      <c r="I154" s="26">
        <f t="shared" si="31"/>
        <v>20</v>
      </c>
      <c r="J154" s="26">
        <f t="shared" si="32"/>
        <v>19</v>
      </c>
      <c r="K154" s="27">
        <f t="shared" si="33"/>
        <v>80.5</v>
      </c>
      <c r="L154" s="43">
        <f t="shared" si="34"/>
        <v>3</v>
      </c>
      <c r="M154">
        <f>ROUND((E154)/(VLOOKUP(B154,GDP!A$9:I$41,5,FALSE)*42)*1000,4)</f>
        <v>0.42409999999999998</v>
      </c>
      <c r="N154" s="43">
        <f>ROUND((G154)/(VLOOKUP(B154,GDP!A$9:I$41,9,FALSE)*42)*1000,4)</f>
        <v>0.28070000000000001</v>
      </c>
      <c r="O154">
        <f t="shared" si="35"/>
        <v>0.35239999999999999</v>
      </c>
      <c r="P154" s="57">
        <f t="shared" si="37"/>
        <v>-0.45296410025998973</v>
      </c>
      <c r="Q154" s="43">
        <f>VLOOKUP(A154,Risk!A$1:D$156,4,FALSE)</f>
        <v>2.1</v>
      </c>
      <c r="R154" s="43">
        <v>2.4</v>
      </c>
      <c r="S154" s="43">
        <f t="shared" si="36"/>
        <v>1.5</v>
      </c>
      <c r="T154" s="43" t="s">
        <v>303</v>
      </c>
      <c r="U154" s="43" t="s">
        <v>304</v>
      </c>
    </row>
    <row r="155" spans="1:21" hidden="1" x14ac:dyDescent="0.25">
      <c r="A155" t="str">
        <f t="shared" si="30"/>
        <v>EEACoastal Flood</v>
      </c>
      <c r="B155" t="s">
        <v>68</v>
      </c>
      <c r="C155" t="s">
        <v>68</v>
      </c>
      <c r="D155" t="s">
        <v>6</v>
      </c>
      <c r="E155" s="43">
        <v>2626</v>
      </c>
      <c r="F155" s="43">
        <v>1371.8</v>
      </c>
      <c r="G155">
        <v>0</v>
      </c>
      <c r="H155">
        <v>0</v>
      </c>
      <c r="I155" s="26">
        <f t="shared" si="31"/>
        <v>52</v>
      </c>
      <c r="J155" s="26">
        <f t="shared" si="32"/>
        <v>0</v>
      </c>
      <c r="K155" s="27">
        <f t="shared" si="33"/>
        <v>48</v>
      </c>
      <c r="L155" s="43">
        <f t="shared" si="34"/>
        <v>1</v>
      </c>
      <c r="M155">
        <f>ROUND((E155)/(VLOOKUP(B155,GDP!A$9:I$41,5,FALSE)*42)*1000,4)</f>
        <v>4.1999999999999997E-3</v>
      </c>
      <c r="N155" s="43">
        <f>ROUND((G155)/(VLOOKUP(B155,GDP!A$9:I$41,9,FALSE)*42)*1000,4)</f>
        <v>0</v>
      </c>
      <c r="O155">
        <f t="shared" si="35"/>
        <v>4.1999999999999997E-3</v>
      </c>
      <c r="P155" s="57">
        <f t="shared" si="37"/>
        <v>-2.3767507096020997</v>
      </c>
      <c r="Q155" s="43">
        <f>VLOOKUP(A155,Risk!A$1:D$156,4,FALSE)</f>
        <v>1.1000000000000001</v>
      </c>
      <c r="R155" s="43">
        <v>2.5</v>
      </c>
      <c r="S155" s="43">
        <f t="shared" si="36"/>
        <v>1</v>
      </c>
      <c r="T155" s="43" t="s">
        <v>303</v>
      </c>
      <c r="U155" s="43" t="s">
        <v>304</v>
      </c>
    </row>
    <row r="156" spans="1:21" hidden="1" x14ac:dyDescent="0.25">
      <c r="A156" t="str">
        <f t="shared" si="30"/>
        <v>EEAEarthquake</v>
      </c>
      <c r="B156" t="s">
        <v>68</v>
      </c>
      <c r="C156" t="s">
        <v>68</v>
      </c>
      <c r="D156" t="s">
        <v>65</v>
      </c>
      <c r="E156" s="43">
        <v>125768.52</v>
      </c>
      <c r="F156" s="43">
        <v>3559.97</v>
      </c>
      <c r="G156">
        <v>133426.77699999997</v>
      </c>
      <c r="H156">
        <v>3687.2139999999995</v>
      </c>
      <c r="I156" s="26">
        <f t="shared" si="31"/>
        <v>3</v>
      </c>
      <c r="J156" s="26">
        <f t="shared" si="32"/>
        <v>3</v>
      </c>
      <c r="K156" s="27">
        <f t="shared" si="33"/>
        <v>97</v>
      </c>
      <c r="L156" s="43">
        <f t="shared" si="34"/>
        <v>2.5</v>
      </c>
      <c r="M156">
        <f>ROUND((E156)/(VLOOKUP(B156,GDP!A$9:I$41,5,FALSE)*42)*1000,4)</f>
        <v>0.20119999999999999</v>
      </c>
      <c r="N156" s="43">
        <f>ROUND((G156)/(VLOOKUP(B156,GDP!A$9:I$41,9,FALSE)*42)*1000,4)</f>
        <v>0.1893</v>
      </c>
      <c r="O156">
        <f t="shared" si="35"/>
        <v>0.1953</v>
      </c>
      <c r="P156" s="57">
        <f t="shared" si="37"/>
        <v>-0.70929775671214557</v>
      </c>
      <c r="Q156" s="43">
        <f>VLOOKUP(A156,Risk!A$1:D$156,4,FALSE)</f>
        <v>1.6</v>
      </c>
      <c r="R156" s="43">
        <v>2.5</v>
      </c>
      <c r="S156" s="43">
        <f t="shared" si="36"/>
        <v>1.5</v>
      </c>
      <c r="T156" s="43" t="s">
        <v>303</v>
      </c>
      <c r="U156" s="43" t="s">
        <v>304</v>
      </c>
    </row>
    <row r="157" spans="1:21" x14ac:dyDescent="0.25">
      <c r="L157"/>
      <c r="P157"/>
      <c r="S157"/>
    </row>
    <row r="158" spans="1:21" x14ac:dyDescent="0.25">
      <c r="E158" s="22"/>
      <c r="F158" s="22"/>
      <c r="G158" s="22"/>
      <c r="H158" s="22"/>
      <c r="L158"/>
      <c r="P158"/>
      <c r="S158"/>
    </row>
    <row r="159" spans="1:21" x14ac:dyDescent="0.25">
      <c r="L159"/>
      <c r="P159"/>
      <c r="S159"/>
    </row>
    <row r="160" spans="1:21" x14ac:dyDescent="0.25">
      <c r="L160"/>
      <c r="P160"/>
      <c r="S160"/>
    </row>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sheetData>
  <autoFilter ref="A1:U156" xr:uid="{00000000-0009-0000-0000-000000000000}">
    <filterColumn colId="1">
      <filters>
        <filter val="Austria"/>
        <filter val="Belgium"/>
        <filter val="Bulgaria"/>
        <filter val="Croatia"/>
        <filter val="Cyprus"/>
        <filter val="Czech Republic"/>
        <filter val="Denmark"/>
        <filter val="Estonia"/>
        <filter val="Finland"/>
        <filter val="France"/>
        <filter val="Germany"/>
        <filter val="Greece"/>
        <filter val="Hungary"/>
        <filter val="Iceland"/>
        <filter val="Ireland"/>
        <filter val="Italy"/>
        <filter val="Latvia"/>
        <filter val="Liechtenstein"/>
        <filter val="Lithuania"/>
        <filter val="Luxembourg"/>
        <filter val="Malta"/>
        <filter val="Netherlands"/>
        <filter val="Norway"/>
        <filter val="Poland"/>
        <filter val="Portugal"/>
        <filter val="Romania"/>
        <filter val="Slovakia"/>
        <filter val="Slovenia"/>
        <filter val="Spain"/>
        <filter val="Sweden"/>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17"/>
  <sheetViews>
    <sheetView tabSelected="1" topLeftCell="B1" workbookViewId="0">
      <selection activeCell="J6" sqref="J6"/>
    </sheetView>
  </sheetViews>
  <sheetFormatPr defaultRowHeight="15" x14ac:dyDescent="0.25"/>
  <cols>
    <col min="1" max="1" width="26.85546875" customWidth="1"/>
    <col min="4" max="4" width="12.5703125" bestFit="1" customWidth="1"/>
    <col min="6" max="6" width="21.28515625" customWidth="1"/>
    <col min="14" max="14" width="37" customWidth="1"/>
    <col min="15" max="15" width="31.140625" bestFit="1" customWidth="1"/>
    <col min="16" max="16" width="10.7109375" bestFit="1" customWidth="1"/>
    <col min="17" max="17" width="5.42578125" bestFit="1" customWidth="1"/>
    <col min="18" max="18" width="5.5703125" bestFit="1" customWidth="1"/>
    <col min="19" max="19" width="9.7109375" bestFit="1" customWidth="1"/>
  </cols>
  <sheetData>
    <row r="1" spans="1:19" x14ac:dyDescent="0.25">
      <c r="A1" s="33" t="s">
        <v>0</v>
      </c>
      <c r="B1" s="33" t="s">
        <v>1</v>
      </c>
      <c r="C1" s="33" t="s">
        <v>107</v>
      </c>
      <c r="D1" s="33" t="s">
        <v>3</v>
      </c>
      <c r="E1" s="5" t="s">
        <v>108</v>
      </c>
      <c r="F1" s="5" t="s">
        <v>109</v>
      </c>
      <c r="G1" s="5" t="s">
        <v>110</v>
      </c>
      <c r="H1" s="5" t="s">
        <v>111</v>
      </c>
      <c r="I1" s="5" t="s">
        <v>112</v>
      </c>
      <c r="J1" s="5" t="s">
        <v>113</v>
      </c>
      <c r="K1" s="5" t="s">
        <v>114</v>
      </c>
      <c r="L1" s="5" t="s">
        <v>115</v>
      </c>
      <c r="M1" s="5" t="s">
        <v>116</v>
      </c>
      <c r="N1" s="5" t="s">
        <v>117</v>
      </c>
      <c r="O1" s="5" t="s">
        <v>118</v>
      </c>
      <c r="P1" s="2" t="s">
        <v>141</v>
      </c>
      <c r="Q1" s="2" t="s">
        <v>142</v>
      </c>
      <c r="R1" s="2" t="s">
        <v>143</v>
      </c>
      <c r="S1" s="28" t="s">
        <v>140</v>
      </c>
    </row>
    <row r="2" spans="1:19" x14ac:dyDescent="0.25">
      <c r="A2" t="str">
        <f>CONCATENATE(B2,D2,C2)</f>
        <v>AustriaCoastal floodCommercial</v>
      </c>
      <c r="B2" t="s">
        <v>4</v>
      </c>
      <c r="C2" t="s">
        <v>105</v>
      </c>
      <c r="D2" t="s">
        <v>102</v>
      </c>
      <c r="E2" t="s">
        <v>119</v>
      </c>
      <c r="F2" t="s">
        <v>119</v>
      </c>
      <c r="G2" t="s">
        <v>119</v>
      </c>
      <c r="H2" t="s">
        <v>119</v>
      </c>
      <c r="I2" t="s">
        <v>119</v>
      </c>
      <c r="J2" t="s">
        <v>119</v>
      </c>
      <c r="K2" t="s">
        <v>119</v>
      </c>
      <c r="L2" t="s">
        <v>119</v>
      </c>
      <c r="M2" t="s">
        <v>119</v>
      </c>
      <c r="N2" t="s">
        <v>119</v>
      </c>
      <c r="O2" t="s">
        <v>119</v>
      </c>
      <c r="P2" s="27">
        <v>0</v>
      </c>
      <c r="Q2" s="27">
        <v>0</v>
      </c>
      <c r="R2" s="27">
        <v>0</v>
      </c>
      <c r="S2" s="34" t="s">
        <v>138</v>
      </c>
    </row>
    <row r="3" spans="1:19" x14ac:dyDescent="0.25">
      <c r="A3" t="str">
        <f t="shared" ref="A3:A66" si="0">CONCATENATE(B3,D3,C3)</f>
        <v>AustriaCoastal floodResidential</v>
      </c>
      <c r="B3" t="s">
        <v>4</v>
      </c>
      <c r="C3" t="s">
        <v>106</v>
      </c>
      <c r="D3" t="s">
        <v>102</v>
      </c>
      <c r="E3" t="s">
        <v>119</v>
      </c>
      <c r="F3" t="s">
        <v>119</v>
      </c>
      <c r="G3" t="s">
        <v>119</v>
      </c>
      <c r="H3" t="s">
        <v>119</v>
      </c>
      <c r="I3" t="s">
        <v>119</v>
      </c>
      <c r="J3" t="s">
        <v>119</v>
      </c>
      <c r="K3" t="s">
        <v>119</v>
      </c>
      <c r="L3" t="s">
        <v>119</v>
      </c>
      <c r="M3" t="s">
        <v>119</v>
      </c>
      <c r="N3" t="s">
        <v>119</v>
      </c>
      <c r="O3" t="s">
        <v>119</v>
      </c>
      <c r="P3" s="27">
        <f>ROUND(VLOOKUP(A3,'limit ded'!A$1:G$301,5,FALSE)*100,0)</f>
        <v>0</v>
      </c>
      <c r="Q3" s="27">
        <v>0</v>
      </c>
      <c r="R3" s="27">
        <f>ROUND(VLOOKUP(A3,'limit ded'!A$1:G$301,7,FALSE)*100,0)</f>
        <v>0</v>
      </c>
      <c r="S3" s="34" t="s">
        <v>138</v>
      </c>
    </row>
    <row r="4" spans="1:19" x14ac:dyDescent="0.25">
      <c r="A4" t="str">
        <f t="shared" si="0"/>
        <v>BelgiumCoastal floodCommercial</v>
      </c>
      <c r="B4" t="s">
        <v>7</v>
      </c>
      <c r="C4" t="s">
        <v>105</v>
      </c>
      <c r="D4" t="s">
        <v>102</v>
      </c>
      <c r="E4" t="s">
        <v>120</v>
      </c>
      <c r="F4" t="s">
        <v>121</v>
      </c>
      <c r="G4" t="s">
        <v>122</v>
      </c>
      <c r="H4" t="s">
        <v>121</v>
      </c>
      <c r="I4" t="s">
        <v>123</v>
      </c>
      <c r="J4" t="s">
        <v>123</v>
      </c>
      <c r="K4" t="s">
        <v>124</v>
      </c>
      <c r="L4" t="s">
        <v>125</v>
      </c>
      <c r="M4" t="s">
        <v>126</v>
      </c>
      <c r="N4" t="s">
        <v>127</v>
      </c>
      <c r="O4" t="s">
        <v>126</v>
      </c>
      <c r="P4">
        <f>ROUND(VLOOKUP(A4,'limit ded'!A$1:G$301,5,FALSE)*100,0)</f>
        <v>6</v>
      </c>
      <c r="Q4">
        <f>ROUND(VLOOKUP(A4,'limit ded'!A$1:G$301,6,FALSE)*100,0)</f>
        <v>94</v>
      </c>
      <c r="R4">
        <f>ROUND(VLOOKUP(A4,'limit ded'!A$1:G$301,7,FALSE)*100,0)</f>
        <v>0</v>
      </c>
      <c r="S4" s="34" t="s">
        <v>228</v>
      </c>
    </row>
    <row r="5" spans="1:19" x14ac:dyDescent="0.25">
      <c r="A5" t="str">
        <f t="shared" si="0"/>
        <v>BelgiumCoastal floodResidential</v>
      </c>
      <c r="B5" t="s">
        <v>7</v>
      </c>
      <c r="C5" t="s">
        <v>106</v>
      </c>
      <c r="D5" t="s">
        <v>102</v>
      </c>
      <c r="E5" t="s">
        <v>120</v>
      </c>
      <c r="F5" t="s">
        <v>121</v>
      </c>
      <c r="G5" t="s">
        <v>122</v>
      </c>
      <c r="H5" t="s">
        <v>121</v>
      </c>
      <c r="I5" t="s">
        <v>128</v>
      </c>
      <c r="J5" t="s">
        <v>128</v>
      </c>
      <c r="K5" t="s">
        <v>124</v>
      </c>
      <c r="L5" t="s">
        <v>125</v>
      </c>
      <c r="M5" t="s">
        <v>126</v>
      </c>
      <c r="N5" t="s">
        <v>127</v>
      </c>
      <c r="O5" t="s">
        <v>126</v>
      </c>
      <c r="P5">
        <f>ROUND(VLOOKUP(A5,'limit ded'!A$1:G$301,5,FALSE)*100,0)</f>
        <v>0</v>
      </c>
      <c r="Q5">
        <f>ROUND(VLOOKUP(A5,'limit ded'!A$1:G$301,6,FALSE)*100,0)</f>
        <v>100</v>
      </c>
      <c r="R5">
        <f>ROUND(VLOOKUP(A5,'limit ded'!A$1:G$301,7,FALSE)*100,0)</f>
        <v>0</v>
      </c>
      <c r="S5" s="34" t="s">
        <v>228</v>
      </c>
    </row>
    <row r="6" spans="1:19" x14ac:dyDescent="0.25">
      <c r="A6" t="str">
        <f t="shared" si="0"/>
        <v>BulgariaCoastal floodCommercial</v>
      </c>
      <c r="B6" t="s">
        <v>9</v>
      </c>
      <c r="C6" t="s">
        <v>105</v>
      </c>
      <c r="D6" t="s">
        <v>102</v>
      </c>
      <c r="E6" t="s">
        <v>119</v>
      </c>
      <c r="F6" t="s">
        <v>119</v>
      </c>
      <c r="G6" t="s">
        <v>119</v>
      </c>
      <c r="H6" t="s">
        <v>119</v>
      </c>
      <c r="I6" t="s">
        <v>119</v>
      </c>
      <c r="J6" t="s">
        <v>119</v>
      </c>
      <c r="K6" t="s">
        <v>119</v>
      </c>
      <c r="L6" t="s">
        <v>119</v>
      </c>
      <c r="M6" t="s">
        <v>119</v>
      </c>
      <c r="N6" t="s">
        <v>198</v>
      </c>
      <c r="O6" t="s">
        <v>119</v>
      </c>
      <c r="P6">
        <f>ROUND(VLOOKUP(A6,'limit ded'!A$1:G$301,5,FALSE)*100,0)</f>
        <v>1</v>
      </c>
      <c r="Q6">
        <f>ROUND(VLOOKUP(A6,'limit ded'!A$1:G$301,6,FALSE)*100,0)</f>
        <v>96</v>
      </c>
      <c r="R6">
        <f>ROUND(VLOOKUP(A6,'limit ded'!A$1:G$301,7,FALSE)*100,0)</f>
        <v>2</v>
      </c>
      <c r="S6" s="34" t="s">
        <v>285</v>
      </c>
    </row>
    <row r="7" spans="1:19" x14ac:dyDescent="0.25">
      <c r="A7" t="str">
        <f t="shared" si="0"/>
        <v>BulgariaCoastal floodResidential</v>
      </c>
      <c r="B7" t="s">
        <v>9</v>
      </c>
      <c r="C7" t="s">
        <v>106</v>
      </c>
      <c r="D7" t="s">
        <v>102</v>
      </c>
      <c r="E7" t="s">
        <v>119</v>
      </c>
      <c r="F7" t="s">
        <v>119</v>
      </c>
      <c r="G7" t="s">
        <v>119</v>
      </c>
      <c r="H7" t="s">
        <v>119</v>
      </c>
      <c r="I7" t="s">
        <v>119</v>
      </c>
      <c r="J7" t="s">
        <v>119</v>
      </c>
      <c r="K7" t="s">
        <v>119</v>
      </c>
      <c r="L7" t="s">
        <v>119</v>
      </c>
      <c r="M7" t="s">
        <v>119</v>
      </c>
      <c r="N7" t="s">
        <v>198</v>
      </c>
      <c r="O7" t="s">
        <v>119</v>
      </c>
      <c r="P7">
        <f>ROUND(VLOOKUP(A7,'limit ded'!A$1:G$301,5,FALSE)*100,0)</f>
        <v>2</v>
      </c>
      <c r="Q7">
        <f>ROUND(VLOOKUP(A7,'limit ded'!A$1:G$301,6,FALSE)*100,0)</f>
        <v>98</v>
      </c>
      <c r="R7">
        <f>ROUND(VLOOKUP(A7,'limit ded'!A$1:G$301,7,FALSE)*100,0)</f>
        <v>0</v>
      </c>
      <c r="S7" s="34" t="s">
        <v>285</v>
      </c>
    </row>
    <row r="8" spans="1:19" x14ac:dyDescent="0.25">
      <c r="A8" t="str">
        <f t="shared" si="0"/>
        <v>CroatiaCoastal floodCommercial</v>
      </c>
      <c r="B8" t="s">
        <v>11</v>
      </c>
      <c r="C8" t="s">
        <v>105</v>
      </c>
      <c r="D8" t="s">
        <v>102</v>
      </c>
      <c r="E8" t="s">
        <v>120</v>
      </c>
      <c r="F8" t="s">
        <v>121</v>
      </c>
      <c r="G8" t="s">
        <v>119</v>
      </c>
      <c r="H8" t="s">
        <v>121</v>
      </c>
      <c r="I8" t="s">
        <v>123</v>
      </c>
      <c r="J8" t="s">
        <v>123</v>
      </c>
      <c r="K8" t="s">
        <v>129</v>
      </c>
      <c r="L8" t="s">
        <v>125</v>
      </c>
      <c r="M8" t="s">
        <v>130</v>
      </c>
      <c r="N8" t="s">
        <v>198</v>
      </c>
      <c r="O8" t="s">
        <v>126</v>
      </c>
      <c r="P8">
        <f>ROUND(VLOOKUP(A8,'limit ded'!A$1:G$301,5,FALSE)*100,0)</f>
        <v>8</v>
      </c>
      <c r="Q8">
        <f>ROUND(VLOOKUP(A8,'limit ded'!A$1:G$301,6,FALSE)*100,0)</f>
        <v>73</v>
      </c>
      <c r="R8">
        <f>ROUND(VLOOKUP(A8,'limit ded'!A$1:G$301,7,FALSE)*100,0)</f>
        <v>18</v>
      </c>
      <c r="S8" s="34" t="s">
        <v>286</v>
      </c>
    </row>
    <row r="9" spans="1:19" x14ac:dyDescent="0.25">
      <c r="A9" t="str">
        <f t="shared" si="0"/>
        <v>CroatiaCoastal floodResidential</v>
      </c>
      <c r="B9" t="s">
        <v>11</v>
      </c>
      <c r="C9" t="s">
        <v>106</v>
      </c>
      <c r="D9" t="s">
        <v>102</v>
      </c>
      <c r="E9" t="s">
        <v>120</v>
      </c>
      <c r="F9" t="s">
        <v>121</v>
      </c>
      <c r="G9" t="s">
        <v>119</v>
      </c>
      <c r="H9" t="s">
        <v>121</v>
      </c>
      <c r="I9" t="s">
        <v>123</v>
      </c>
      <c r="J9" t="s">
        <v>123</v>
      </c>
      <c r="K9" t="s">
        <v>129</v>
      </c>
      <c r="L9" t="s">
        <v>125</v>
      </c>
      <c r="M9" t="s">
        <v>130</v>
      </c>
      <c r="N9" t="s">
        <v>198</v>
      </c>
      <c r="O9" t="s">
        <v>126</v>
      </c>
      <c r="P9">
        <f>ROUND(VLOOKUP(A9,'limit ded'!A$1:G$301,5,FALSE)*100,0)</f>
        <v>0</v>
      </c>
      <c r="Q9">
        <f>ROUND(VLOOKUP(A9,'limit ded'!A$1:G$301,6,FALSE)*100,0)</f>
        <v>0</v>
      </c>
      <c r="R9">
        <f>ROUND(VLOOKUP(A9,'limit ded'!A$1:G$301,7,FALSE)*100,0)</f>
        <v>95</v>
      </c>
      <c r="S9" s="34" t="s">
        <v>286</v>
      </c>
    </row>
    <row r="10" spans="1:19" x14ac:dyDescent="0.25">
      <c r="A10" t="str">
        <f t="shared" si="0"/>
        <v>CyprusCoastal floodCommercial</v>
      </c>
      <c r="B10" t="s">
        <v>13</v>
      </c>
      <c r="C10" t="s">
        <v>105</v>
      </c>
      <c r="D10" t="s">
        <v>102</v>
      </c>
      <c r="E10" t="s">
        <v>132</v>
      </c>
      <c r="F10" t="s">
        <v>121</v>
      </c>
      <c r="G10" t="s">
        <v>122</v>
      </c>
      <c r="H10" t="s">
        <v>121</v>
      </c>
      <c r="I10" t="s">
        <v>119</v>
      </c>
      <c r="J10" t="s">
        <v>119</v>
      </c>
      <c r="K10" t="s">
        <v>129</v>
      </c>
      <c r="L10" t="s">
        <v>119</v>
      </c>
      <c r="M10" t="s">
        <v>133</v>
      </c>
      <c r="N10" t="s">
        <v>131</v>
      </c>
      <c r="O10" t="s">
        <v>126</v>
      </c>
      <c r="P10">
        <f>ROUND(VLOOKUP(A10,'limit ded'!A$1:G$301,5,FALSE)*100,0)</f>
        <v>2</v>
      </c>
      <c r="Q10">
        <f>ROUND(VLOOKUP(A10,'limit ded'!A$1:G$301,6,FALSE)*100,0)</f>
        <v>73</v>
      </c>
      <c r="R10">
        <f>ROUND(VLOOKUP(A10,'limit ded'!A$1:G$301,7,FALSE)*100,0)</f>
        <v>25</v>
      </c>
      <c r="S10" s="34" t="s">
        <v>287</v>
      </c>
    </row>
    <row r="11" spans="1:19" x14ac:dyDescent="0.25">
      <c r="A11" t="str">
        <f t="shared" si="0"/>
        <v>CyprusCoastal floodResidential</v>
      </c>
      <c r="B11" t="s">
        <v>13</v>
      </c>
      <c r="C11" t="s">
        <v>106</v>
      </c>
      <c r="D11" t="s">
        <v>102</v>
      </c>
      <c r="E11" t="s">
        <v>132</v>
      </c>
      <c r="F11" t="s">
        <v>121</v>
      </c>
      <c r="G11" t="s">
        <v>122</v>
      </c>
      <c r="H11" t="s">
        <v>121</v>
      </c>
      <c r="I11" t="s">
        <v>119</v>
      </c>
      <c r="J11" t="s">
        <v>119</v>
      </c>
      <c r="K11" t="s">
        <v>129</v>
      </c>
      <c r="L11" t="s">
        <v>119</v>
      </c>
      <c r="M11" t="s">
        <v>133</v>
      </c>
      <c r="N11" t="s">
        <v>131</v>
      </c>
      <c r="O11" t="s">
        <v>126</v>
      </c>
      <c r="P11">
        <f>ROUND(VLOOKUP(A11,'limit ded'!A$1:G$301,5,FALSE)*100,0)</f>
        <v>3</v>
      </c>
      <c r="Q11">
        <f>ROUND(VLOOKUP(A11,'limit ded'!A$1:G$301,6,FALSE)*100,0)</f>
        <v>97</v>
      </c>
      <c r="R11">
        <f>ROUND(VLOOKUP(A11,'limit ded'!A$1:G$301,7,FALSE)*100,0)</f>
        <v>0</v>
      </c>
      <c r="S11" s="34" t="s">
        <v>287</v>
      </c>
    </row>
    <row r="12" spans="1:19" x14ac:dyDescent="0.25">
      <c r="A12" t="str">
        <f t="shared" si="0"/>
        <v>Czech RepublicCoastal floodCommercial</v>
      </c>
      <c r="B12" t="s">
        <v>15</v>
      </c>
      <c r="C12" t="s">
        <v>105</v>
      </c>
      <c r="D12" t="s">
        <v>102</v>
      </c>
      <c r="E12" t="s">
        <v>119</v>
      </c>
      <c r="F12" t="s">
        <v>119</v>
      </c>
      <c r="G12" t="s">
        <v>119</v>
      </c>
      <c r="H12" t="s">
        <v>119</v>
      </c>
      <c r="I12" t="s">
        <v>119</v>
      </c>
      <c r="J12" t="s">
        <v>119</v>
      </c>
      <c r="K12" t="s">
        <v>119</v>
      </c>
      <c r="L12" t="s">
        <v>119</v>
      </c>
      <c r="M12" t="s">
        <v>119</v>
      </c>
      <c r="N12" t="s">
        <v>119</v>
      </c>
      <c r="O12" t="s">
        <v>119</v>
      </c>
      <c r="P12" s="27">
        <v>0</v>
      </c>
      <c r="Q12" s="27">
        <v>0</v>
      </c>
      <c r="R12" s="27">
        <v>0</v>
      </c>
      <c r="S12" s="34" t="s">
        <v>144</v>
      </c>
    </row>
    <row r="13" spans="1:19" x14ac:dyDescent="0.25">
      <c r="A13" t="str">
        <f t="shared" si="0"/>
        <v>Czech RepublicCoastal floodResidential</v>
      </c>
      <c r="B13" t="s">
        <v>15</v>
      </c>
      <c r="C13" t="s">
        <v>106</v>
      </c>
      <c r="D13" t="s">
        <v>102</v>
      </c>
      <c r="E13" t="s">
        <v>119</v>
      </c>
      <c r="F13" t="s">
        <v>119</v>
      </c>
      <c r="G13" t="s">
        <v>119</v>
      </c>
      <c r="H13" t="s">
        <v>119</v>
      </c>
      <c r="I13" t="s">
        <v>119</v>
      </c>
      <c r="J13" t="s">
        <v>119</v>
      </c>
      <c r="K13" t="s">
        <v>119</v>
      </c>
      <c r="L13" t="s">
        <v>119</v>
      </c>
      <c r="M13" t="s">
        <v>119</v>
      </c>
      <c r="N13" t="s">
        <v>119</v>
      </c>
      <c r="O13" t="s">
        <v>119</v>
      </c>
      <c r="P13" s="27">
        <f>ROUND(VLOOKUP(A13,'limit ded'!A$1:G$301,5,FALSE)*100,0)</f>
        <v>0</v>
      </c>
      <c r="Q13" s="27">
        <f>ROUND(VLOOKUP(A13,'limit ded'!A$1:G$301,6,FALSE)*100,0)</f>
        <v>0</v>
      </c>
      <c r="R13" s="27">
        <f>ROUND(VLOOKUP(A13,'limit ded'!A$1:G$301,7,FALSE)*100,0)</f>
        <v>0</v>
      </c>
      <c r="S13" s="34" t="s">
        <v>144</v>
      </c>
    </row>
    <row r="14" spans="1:19" x14ac:dyDescent="0.25">
      <c r="A14" t="str">
        <f t="shared" si="0"/>
        <v>DenmarkCoastal floodCommercial</v>
      </c>
      <c r="B14" t="s">
        <v>17</v>
      </c>
      <c r="C14" t="s">
        <v>105</v>
      </c>
      <c r="D14" t="s">
        <v>102</v>
      </c>
      <c r="E14" t="s">
        <v>120</v>
      </c>
      <c r="F14" t="s">
        <v>121</v>
      </c>
      <c r="G14" t="s">
        <v>122</v>
      </c>
      <c r="H14" t="s">
        <v>121</v>
      </c>
      <c r="I14" t="s">
        <v>128</v>
      </c>
      <c r="J14" t="s">
        <v>123</v>
      </c>
      <c r="K14" t="s">
        <v>129</v>
      </c>
      <c r="L14" t="s">
        <v>125</v>
      </c>
      <c r="M14" t="s">
        <v>119</v>
      </c>
      <c r="N14" t="s">
        <v>127</v>
      </c>
      <c r="O14" t="s">
        <v>126</v>
      </c>
      <c r="P14">
        <f>ROUND(VLOOKUP(A14,'limit ded'!A$1:G$301,5,FALSE)*100,0)</f>
        <v>3</v>
      </c>
      <c r="Q14">
        <f>ROUND(VLOOKUP(A14,'limit ded'!A$1:G$301,6,FALSE)*100,0)</f>
        <v>56</v>
      </c>
      <c r="R14">
        <f>ROUND(VLOOKUP(A14,'limit ded'!A$1:G$301,7,FALSE)*100,0)</f>
        <v>41</v>
      </c>
      <c r="S14" s="34" t="s">
        <v>225</v>
      </c>
    </row>
    <row r="15" spans="1:19" x14ac:dyDescent="0.25">
      <c r="A15" t="str">
        <f t="shared" si="0"/>
        <v>DenmarkCoastal floodResidential</v>
      </c>
      <c r="B15" t="s">
        <v>17</v>
      </c>
      <c r="C15" t="s">
        <v>106</v>
      </c>
      <c r="D15" t="s">
        <v>102</v>
      </c>
      <c r="E15" t="s">
        <v>120</v>
      </c>
      <c r="F15" t="s">
        <v>121</v>
      </c>
      <c r="G15" t="s">
        <v>122</v>
      </c>
      <c r="H15" t="s">
        <v>121</v>
      </c>
      <c r="I15" t="s">
        <v>128</v>
      </c>
      <c r="J15" t="s">
        <v>123</v>
      </c>
      <c r="K15" t="s">
        <v>129</v>
      </c>
      <c r="L15" t="s">
        <v>125</v>
      </c>
      <c r="M15" t="s">
        <v>119</v>
      </c>
      <c r="N15" t="s">
        <v>127</v>
      </c>
      <c r="O15" t="s">
        <v>126</v>
      </c>
      <c r="P15">
        <f>ROUND(VLOOKUP(A15,'limit ded'!A$1:G$301,5,FALSE)*100,0)</f>
        <v>0</v>
      </c>
      <c r="Q15">
        <f>ROUND(VLOOKUP(A15,'limit ded'!A$1:G$301,6,FALSE)*100,0)</f>
        <v>0</v>
      </c>
      <c r="R15">
        <f>ROUND(VLOOKUP(A15,'limit ded'!A$1:G$301,7,FALSE)*100,0)</f>
        <v>0</v>
      </c>
      <c r="S15" s="34" t="s">
        <v>225</v>
      </c>
    </row>
    <row r="16" spans="1:19" x14ac:dyDescent="0.25">
      <c r="A16" t="str">
        <f t="shared" si="0"/>
        <v>EstoniaCoastal floodCommercial</v>
      </c>
      <c r="B16" t="s">
        <v>19</v>
      </c>
      <c r="C16" t="s">
        <v>105</v>
      </c>
      <c r="D16" t="s">
        <v>102</v>
      </c>
      <c r="E16" t="s">
        <v>120</v>
      </c>
      <c r="F16" t="s">
        <v>121</v>
      </c>
      <c r="G16" t="s">
        <v>122</v>
      </c>
      <c r="H16" s="43" t="s">
        <v>121</v>
      </c>
      <c r="I16" s="43" t="s">
        <v>123</v>
      </c>
      <c r="J16" s="43" t="s">
        <v>123</v>
      </c>
      <c r="K16" s="43" t="s">
        <v>121</v>
      </c>
      <c r="L16" s="43" t="s">
        <v>198</v>
      </c>
      <c r="M16" t="s">
        <v>133</v>
      </c>
      <c r="N16" s="43" t="s">
        <v>131</v>
      </c>
      <c r="O16" t="s">
        <v>126</v>
      </c>
      <c r="P16">
        <f>ROUND(VLOOKUP(A16,'limit ded'!A$1:G$301,5,FALSE)*100,0)</f>
        <v>0</v>
      </c>
      <c r="Q16">
        <f>ROUND(VLOOKUP(A16,'limit ded'!A$1:G$301,6,FALSE)*100,0)</f>
        <v>0</v>
      </c>
      <c r="R16">
        <f>ROUND(VLOOKUP(A16,'limit ded'!A$1:G$301,7,FALSE)*100,0)</f>
        <v>0</v>
      </c>
      <c r="S16" s="34" t="s">
        <v>138</v>
      </c>
    </row>
    <row r="17" spans="1:19" x14ac:dyDescent="0.25">
      <c r="A17" t="str">
        <f t="shared" si="0"/>
        <v>EstoniaCoastal floodResidential</v>
      </c>
      <c r="B17" t="s">
        <v>19</v>
      </c>
      <c r="C17" t="s">
        <v>106</v>
      </c>
      <c r="D17" t="s">
        <v>102</v>
      </c>
      <c r="E17" t="s">
        <v>120</v>
      </c>
      <c r="F17" s="43" t="s">
        <v>121</v>
      </c>
      <c r="G17" s="43" t="s">
        <v>122</v>
      </c>
      <c r="H17" s="43" t="s">
        <v>121</v>
      </c>
      <c r="I17" s="43" t="s">
        <v>123</v>
      </c>
      <c r="J17" s="43" t="s">
        <v>123</v>
      </c>
      <c r="K17" s="43" t="s">
        <v>121</v>
      </c>
      <c r="L17" s="43" t="s">
        <v>198</v>
      </c>
      <c r="M17" t="s">
        <v>133</v>
      </c>
      <c r="N17" s="43" t="s">
        <v>131</v>
      </c>
      <c r="O17" t="s">
        <v>126</v>
      </c>
      <c r="P17">
        <f>ROUND(VLOOKUP(A17,'limit ded'!A$1:G$301,5,FALSE)*100,0)</f>
        <v>0</v>
      </c>
      <c r="Q17">
        <f>ROUND(VLOOKUP(A17,'limit ded'!A$1:G$301,6,FALSE)*100,0)</f>
        <v>0</v>
      </c>
      <c r="R17">
        <f>ROUND(VLOOKUP(A17,'limit ded'!A$1:G$301,7,FALSE)*100,0)</f>
        <v>0</v>
      </c>
      <c r="S17" s="34" t="s">
        <v>138</v>
      </c>
    </row>
    <row r="18" spans="1:19" x14ac:dyDescent="0.25">
      <c r="A18" t="str">
        <f t="shared" si="0"/>
        <v>FinlandCoastal floodCommercial</v>
      </c>
      <c r="B18" t="s">
        <v>21</v>
      </c>
      <c r="C18" t="s">
        <v>105</v>
      </c>
      <c r="D18" t="s">
        <v>102</v>
      </c>
      <c r="E18" t="s">
        <v>120</v>
      </c>
      <c r="F18" t="s">
        <v>121</v>
      </c>
      <c r="G18" t="s">
        <v>121</v>
      </c>
      <c r="H18" t="s">
        <v>121</v>
      </c>
      <c r="I18" t="s">
        <v>123</v>
      </c>
      <c r="J18" t="s">
        <v>123</v>
      </c>
      <c r="K18" t="s">
        <v>121</v>
      </c>
      <c r="L18" t="s">
        <v>125</v>
      </c>
      <c r="M18" t="s">
        <v>126</v>
      </c>
      <c r="N18" t="s">
        <v>131</v>
      </c>
      <c r="O18" t="s">
        <v>126</v>
      </c>
      <c r="P18">
        <f>ROUND(VLOOKUP(A18,'limit ded'!A$1:G$301,5,FALSE)*100,0)</f>
        <v>3</v>
      </c>
      <c r="Q18">
        <f>ROUND(VLOOKUP(A18,'limit ded'!A$1:G$301,6,FALSE)*100,0)</f>
        <v>76</v>
      </c>
      <c r="R18">
        <f>ROUND(VLOOKUP(A18,'limit ded'!A$1:G$301,7,FALSE)*100,0)</f>
        <v>21</v>
      </c>
      <c r="S18" s="34" t="s">
        <v>205</v>
      </c>
    </row>
    <row r="19" spans="1:19" x14ac:dyDescent="0.25">
      <c r="A19" t="str">
        <f t="shared" si="0"/>
        <v>FinlandCoastal floodResidential</v>
      </c>
      <c r="B19" t="s">
        <v>21</v>
      </c>
      <c r="C19" t="s">
        <v>106</v>
      </c>
      <c r="D19" t="s">
        <v>102</v>
      </c>
      <c r="E19" t="s">
        <v>120</v>
      </c>
      <c r="F19" t="s">
        <v>121</v>
      </c>
      <c r="G19" t="s">
        <v>121</v>
      </c>
      <c r="H19" t="s">
        <v>121</v>
      </c>
      <c r="I19" t="s">
        <v>123</v>
      </c>
      <c r="J19" t="s">
        <v>123</v>
      </c>
      <c r="K19" t="s">
        <v>121</v>
      </c>
      <c r="L19" t="s">
        <v>125</v>
      </c>
      <c r="M19" t="s">
        <v>126</v>
      </c>
      <c r="N19" t="s">
        <v>131</v>
      </c>
      <c r="O19" t="s">
        <v>126</v>
      </c>
      <c r="P19">
        <f>ROUND(VLOOKUP(A19,'limit ded'!A$1:G$301,5,FALSE)*100,0)</f>
        <v>0</v>
      </c>
      <c r="Q19">
        <f>ROUND(VLOOKUP(A19,'limit ded'!A$1:G$301,6,FALSE)*100,0)</f>
        <v>100</v>
      </c>
      <c r="R19">
        <f>ROUND(VLOOKUP(A19,'limit ded'!A$1:G$301,7,FALSE)*100,0)</f>
        <v>0</v>
      </c>
      <c r="S19" s="34" t="s">
        <v>205</v>
      </c>
    </row>
    <row r="20" spans="1:19" x14ac:dyDescent="0.25">
      <c r="A20" t="str">
        <f t="shared" si="0"/>
        <v>FranceCoastal floodCommercial</v>
      </c>
      <c r="B20" t="s">
        <v>23</v>
      </c>
      <c r="C20" t="s">
        <v>105</v>
      </c>
      <c r="D20" t="s">
        <v>102</v>
      </c>
      <c r="E20" t="s">
        <v>132</v>
      </c>
      <c r="F20" t="s">
        <v>135</v>
      </c>
      <c r="G20" t="s">
        <v>122</v>
      </c>
      <c r="H20" t="s">
        <v>135</v>
      </c>
      <c r="I20" t="s">
        <v>123</v>
      </c>
      <c r="J20" t="s">
        <v>136</v>
      </c>
      <c r="K20" t="s">
        <v>124</v>
      </c>
      <c r="L20" t="s">
        <v>119</v>
      </c>
      <c r="M20" t="s">
        <v>126</v>
      </c>
      <c r="N20" t="s">
        <v>134</v>
      </c>
      <c r="O20" t="s">
        <v>126</v>
      </c>
      <c r="P20">
        <f>ROUND(VLOOKUP(A20,'limit ded'!A$1:G$301,5,FALSE)*100,0)</f>
        <v>1</v>
      </c>
      <c r="Q20">
        <f>ROUND(VLOOKUP(A20,'limit ded'!A$1:G$301,6,FALSE)*100,0)</f>
        <v>93</v>
      </c>
      <c r="R20">
        <f>ROUND(VLOOKUP(A20,'limit ded'!A$1:G$301,7,FALSE)*100,0)</f>
        <v>6</v>
      </c>
      <c r="S20" s="34" t="s">
        <v>235</v>
      </c>
    </row>
    <row r="21" spans="1:19" x14ac:dyDescent="0.25">
      <c r="A21" t="str">
        <f t="shared" si="0"/>
        <v>FranceCoastal floodResidential</v>
      </c>
      <c r="B21" t="s">
        <v>23</v>
      </c>
      <c r="C21" t="s">
        <v>106</v>
      </c>
      <c r="D21" t="s">
        <v>102</v>
      </c>
      <c r="E21" t="s">
        <v>132</v>
      </c>
      <c r="F21" t="s">
        <v>135</v>
      </c>
      <c r="G21" t="s">
        <v>122</v>
      </c>
      <c r="H21" t="s">
        <v>135</v>
      </c>
      <c r="I21" t="s">
        <v>123</v>
      </c>
      <c r="J21" t="s">
        <v>136</v>
      </c>
      <c r="K21" t="s">
        <v>124</v>
      </c>
      <c r="L21" t="s">
        <v>119</v>
      </c>
      <c r="M21" t="s">
        <v>126</v>
      </c>
      <c r="N21" t="s">
        <v>134</v>
      </c>
      <c r="O21" t="s">
        <v>126</v>
      </c>
      <c r="P21">
        <f>ROUND(VLOOKUP(A21,'limit ded'!A$1:G$301,5,FALSE)*100,0)</f>
        <v>0</v>
      </c>
      <c r="Q21">
        <f>ROUND(VLOOKUP(A21,'limit ded'!A$1:G$301,6,FALSE)*100,0)</f>
        <v>100</v>
      </c>
      <c r="R21">
        <f>ROUND(VLOOKUP(A21,'limit ded'!A$1:G$301,7,FALSE)*100,0)</f>
        <v>0</v>
      </c>
      <c r="S21" s="34" t="s">
        <v>235</v>
      </c>
    </row>
    <row r="22" spans="1:19" x14ac:dyDescent="0.25">
      <c r="A22" t="str">
        <f t="shared" si="0"/>
        <v>GermanyCoastal floodCommercial</v>
      </c>
      <c r="B22" t="s">
        <v>25</v>
      </c>
      <c r="C22" t="s">
        <v>105</v>
      </c>
      <c r="D22" t="s">
        <v>102</v>
      </c>
      <c r="E22" t="s">
        <v>120</v>
      </c>
      <c r="F22" t="s">
        <v>121</v>
      </c>
      <c r="G22" t="s">
        <v>121</v>
      </c>
      <c r="H22" t="s">
        <v>121</v>
      </c>
      <c r="I22" t="s">
        <v>123</v>
      </c>
      <c r="J22" t="s">
        <v>123</v>
      </c>
      <c r="K22" t="s">
        <v>121</v>
      </c>
      <c r="L22" t="s">
        <v>119</v>
      </c>
      <c r="M22" t="s">
        <v>119</v>
      </c>
      <c r="N22" t="s">
        <v>198</v>
      </c>
      <c r="O22" s="43" t="s">
        <v>119</v>
      </c>
      <c r="P22">
        <f>ROUND(VLOOKUP(A22,'limit ded'!A$1:G$301,5,FALSE)*100,0)</f>
        <v>3</v>
      </c>
      <c r="Q22">
        <f>ROUND(VLOOKUP(A22,'limit ded'!A$1:G$301,6,FALSE)*100,0)</f>
        <v>75</v>
      </c>
      <c r="R22">
        <f>ROUND(VLOOKUP(A22,'limit ded'!A$1:G$301,7,FALSE)*100,0)</f>
        <v>22</v>
      </c>
      <c r="S22" s="43" t="s">
        <v>230</v>
      </c>
    </row>
    <row r="23" spans="1:19" x14ac:dyDescent="0.25">
      <c r="A23" t="str">
        <f t="shared" si="0"/>
        <v>GermanyCoastal floodResidential</v>
      </c>
      <c r="B23" t="s">
        <v>25</v>
      </c>
      <c r="C23" t="s">
        <v>106</v>
      </c>
      <c r="D23" t="s">
        <v>102</v>
      </c>
      <c r="E23" t="s">
        <v>120</v>
      </c>
      <c r="F23" t="s">
        <v>121</v>
      </c>
      <c r="G23" t="s">
        <v>121</v>
      </c>
      <c r="H23" t="s">
        <v>121</v>
      </c>
      <c r="I23" t="s">
        <v>123</v>
      </c>
      <c r="J23" t="s">
        <v>123</v>
      </c>
      <c r="K23" t="s">
        <v>121</v>
      </c>
      <c r="L23" t="s">
        <v>119</v>
      </c>
      <c r="M23" t="s">
        <v>119</v>
      </c>
      <c r="N23" s="43" t="s">
        <v>198</v>
      </c>
      <c r="O23" s="43" t="s">
        <v>119</v>
      </c>
      <c r="P23">
        <f>ROUND(VLOOKUP(A23,'limit ded'!A$1:G$301,5,FALSE)*100,0)</f>
        <v>0</v>
      </c>
      <c r="Q23">
        <f>ROUND(VLOOKUP(A23,'limit ded'!A$1:G$301,6,FALSE)*100,0)</f>
        <v>100</v>
      </c>
      <c r="R23">
        <f>ROUND(VLOOKUP(A23,'limit ded'!A$1:G$301,7,FALSE)*100,0)</f>
        <v>0</v>
      </c>
      <c r="S23" s="43" t="s">
        <v>230</v>
      </c>
    </row>
    <row r="24" spans="1:19" x14ac:dyDescent="0.25">
      <c r="A24" t="str">
        <f t="shared" si="0"/>
        <v>GreeceCoastal floodCommercial</v>
      </c>
      <c r="B24" t="s">
        <v>27</v>
      </c>
      <c r="C24" t="s">
        <v>105</v>
      </c>
      <c r="D24" t="s">
        <v>102</v>
      </c>
      <c r="E24" t="s">
        <v>120</v>
      </c>
      <c r="F24" t="s">
        <v>121</v>
      </c>
      <c r="G24" t="s">
        <v>119</v>
      </c>
      <c r="H24" t="s">
        <v>121</v>
      </c>
      <c r="I24" t="s">
        <v>119</v>
      </c>
      <c r="J24" t="s">
        <v>119</v>
      </c>
      <c r="K24" t="s">
        <v>124</v>
      </c>
      <c r="L24" t="s">
        <v>119</v>
      </c>
      <c r="M24" t="s">
        <v>130</v>
      </c>
      <c r="N24" t="s">
        <v>198</v>
      </c>
      <c r="O24" t="s">
        <v>126</v>
      </c>
      <c r="P24">
        <f>ROUND(VLOOKUP(A24,'limit ded'!A$1:G$301,5,FALSE)*100,0)</f>
        <v>9</v>
      </c>
      <c r="Q24">
        <f>ROUND(VLOOKUP(A24,'limit ded'!A$1:G$301,6,FALSE)*100,0)</f>
        <v>70</v>
      </c>
      <c r="R24">
        <f>ROUND(VLOOKUP(A24,'limit ded'!A$1:G$301,7,FALSE)*100,0)</f>
        <v>22</v>
      </c>
      <c r="S24" s="34" t="s">
        <v>288</v>
      </c>
    </row>
    <row r="25" spans="1:19" x14ac:dyDescent="0.25">
      <c r="A25" t="str">
        <f t="shared" si="0"/>
        <v>GreeceCoastal floodResidential</v>
      </c>
      <c r="B25" t="s">
        <v>27</v>
      </c>
      <c r="C25" t="s">
        <v>106</v>
      </c>
      <c r="D25" t="s">
        <v>102</v>
      </c>
      <c r="E25" t="s">
        <v>120</v>
      </c>
      <c r="F25" t="s">
        <v>121</v>
      </c>
      <c r="G25" t="s">
        <v>119</v>
      </c>
      <c r="H25" t="s">
        <v>121</v>
      </c>
      <c r="I25" t="s">
        <v>119</v>
      </c>
      <c r="J25" t="s">
        <v>119</v>
      </c>
      <c r="K25" t="s">
        <v>124</v>
      </c>
      <c r="L25" t="s">
        <v>119</v>
      </c>
      <c r="M25" t="s">
        <v>130</v>
      </c>
      <c r="N25" t="s">
        <v>198</v>
      </c>
      <c r="O25" t="s">
        <v>126</v>
      </c>
      <c r="P25">
        <f>ROUND(VLOOKUP(A25,'limit ded'!A$1:G$301,5,FALSE)*100,0)</f>
        <v>0</v>
      </c>
      <c r="Q25">
        <f>ROUND(VLOOKUP(A25,'limit ded'!A$1:G$301,6,FALSE)*100,0)</f>
        <v>100</v>
      </c>
      <c r="R25">
        <f>ROUND(VLOOKUP(A25,'limit ded'!A$1:G$301,7,FALSE)*100,0)</f>
        <v>0</v>
      </c>
      <c r="S25" s="34" t="s">
        <v>288</v>
      </c>
    </row>
    <row r="26" spans="1:19" x14ac:dyDescent="0.25">
      <c r="A26" t="str">
        <f t="shared" si="0"/>
        <v>HungaryCoastal floodCommercial</v>
      </c>
      <c r="B26" t="s">
        <v>29</v>
      </c>
      <c r="C26" t="s">
        <v>105</v>
      </c>
      <c r="D26" t="s">
        <v>102</v>
      </c>
      <c r="E26" t="s">
        <v>119</v>
      </c>
      <c r="F26" t="s">
        <v>119</v>
      </c>
      <c r="G26" t="s">
        <v>119</v>
      </c>
      <c r="H26" t="s">
        <v>119</v>
      </c>
      <c r="I26" t="s">
        <v>119</v>
      </c>
      <c r="J26" t="s">
        <v>119</v>
      </c>
      <c r="K26" t="s">
        <v>119</v>
      </c>
      <c r="L26" t="s">
        <v>119</v>
      </c>
      <c r="M26" t="s">
        <v>119</v>
      </c>
      <c r="N26" t="s">
        <v>119</v>
      </c>
      <c r="O26" t="s">
        <v>119</v>
      </c>
      <c r="P26" s="27">
        <v>0</v>
      </c>
      <c r="Q26" s="27">
        <v>0</v>
      </c>
      <c r="R26" s="27">
        <v>0</v>
      </c>
      <c r="S26" s="34" t="s">
        <v>138</v>
      </c>
    </row>
    <row r="27" spans="1:19" x14ac:dyDescent="0.25">
      <c r="A27" t="str">
        <f t="shared" si="0"/>
        <v>HungaryCoastal floodResidential</v>
      </c>
      <c r="B27" t="s">
        <v>29</v>
      </c>
      <c r="C27" t="s">
        <v>106</v>
      </c>
      <c r="D27" t="s">
        <v>102</v>
      </c>
      <c r="E27" t="s">
        <v>119</v>
      </c>
      <c r="F27" t="s">
        <v>119</v>
      </c>
      <c r="G27" t="s">
        <v>119</v>
      </c>
      <c r="H27" t="s">
        <v>119</v>
      </c>
      <c r="I27" t="s">
        <v>119</v>
      </c>
      <c r="J27" t="s">
        <v>119</v>
      </c>
      <c r="K27" t="s">
        <v>119</v>
      </c>
      <c r="L27" t="s">
        <v>119</v>
      </c>
      <c r="M27" t="s">
        <v>119</v>
      </c>
      <c r="N27" t="s">
        <v>119</v>
      </c>
      <c r="O27" t="s">
        <v>119</v>
      </c>
      <c r="P27" s="27">
        <f>ROUND(VLOOKUP(A27,'limit ded'!A$1:G$301,5,FALSE)*100,0)</f>
        <v>0</v>
      </c>
      <c r="Q27" s="27">
        <v>0</v>
      </c>
      <c r="R27" s="27">
        <f>ROUND(VLOOKUP(A27,'limit ded'!A$1:G$301,7,FALSE)*100,0)</f>
        <v>0</v>
      </c>
      <c r="S27" s="34" t="s">
        <v>138</v>
      </c>
    </row>
    <row r="28" spans="1:19" x14ac:dyDescent="0.25">
      <c r="A28" t="str">
        <f t="shared" si="0"/>
        <v>IcelandCoastal floodCommercial</v>
      </c>
      <c r="B28" t="s">
        <v>31</v>
      </c>
      <c r="C28" t="s">
        <v>105</v>
      </c>
      <c r="D28" t="s">
        <v>102</v>
      </c>
      <c r="E28" t="s">
        <v>132</v>
      </c>
      <c r="F28" t="s">
        <v>135</v>
      </c>
      <c r="G28" t="s">
        <v>139</v>
      </c>
      <c r="H28" t="s">
        <v>135</v>
      </c>
      <c r="I28" t="s">
        <v>136</v>
      </c>
      <c r="J28" t="s">
        <v>123</v>
      </c>
      <c r="K28" t="s">
        <v>119</v>
      </c>
      <c r="L28" t="s">
        <v>119</v>
      </c>
      <c r="M28" t="s">
        <v>126</v>
      </c>
      <c r="N28" t="s">
        <v>127</v>
      </c>
      <c r="O28" t="s">
        <v>126</v>
      </c>
      <c r="P28">
        <f>ROUND(VLOOKUP(A28,'limit ded'!A$1:G$301,5,FALSE)*100,0)</f>
        <v>0</v>
      </c>
      <c r="Q28">
        <f>ROUND(VLOOKUP(A28,'limit ded'!A$1:G$301,6,FALSE)*100,0)</f>
        <v>0</v>
      </c>
      <c r="R28">
        <f>ROUND(VLOOKUP(A28,'limit ded'!A$1:G$301,7,FALSE)*100,0)</f>
        <v>0</v>
      </c>
      <c r="S28" s="34" t="s">
        <v>203</v>
      </c>
    </row>
    <row r="29" spans="1:19" x14ac:dyDescent="0.25">
      <c r="A29" t="str">
        <f t="shared" si="0"/>
        <v>IcelandCoastal floodResidential</v>
      </c>
      <c r="B29" t="s">
        <v>31</v>
      </c>
      <c r="C29" t="s">
        <v>106</v>
      </c>
      <c r="D29" t="s">
        <v>102</v>
      </c>
      <c r="E29" t="s">
        <v>132</v>
      </c>
      <c r="F29" t="s">
        <v>135</v>
      </c>
      <c r="G29" s="43" t="s">
        <v>139</v>
      </c>
      <c r="H29" t="s">
        <v>135</v>
      </c>
      <c r="I29" t="s">
        <v>136</v>
      </c>
      <c r="J29" t="s">
        <v>123</v>
      </c>
      <c r="K29" s="43" t="s">
        <v>119</v>
      </c>
      <c r="L29" t="s">
        <v>119</v>
      </c>
      <c r="M29" t="s">
        <v>126</v>
      </c>
      <c r="N29" t="s">
        <v>127</v>
      </c>
      <c r="O29" t="s">
        <v>126</v>
      </c>
      <c r="P29">
        <f>ROUND(VLOOKUP(A29,'limit ded'!A$1:G$301,5,FALSE)*100,0)</f>
        <v>0</v>
      </c>
      <c r="Q29">
        <f>ROUND(VLOOKUP(A29,'limit ded'!A$1:G$301,6,FALSE)*100,0)</f>
        <v>0</v>
      </c>
      <c r="R29">
        <f>ROUND(VLOOKUP(A29,'limit ded'!A$1:G$301,7,FALSE)*100,0)</f>
        <v>0</v>
      </c>
      <c r="S29" s="34" t="s">
        <v>203</v>
      </c>
    </row>
    <row r="30" spans="1:19" x14ac:dyDescent="0.25">
      <c r="A30" t="str">
        <f t="shared" si="0"/>
        <v>IrelandCoastal floodCommercial</v>
      </c>
      <c r="B30" t="s">
        <v>33</v>
      </c>
      <c r="C30" t="s">
        <v>105</v>
      </c>
      <c r="D30" t="s">
        <v>102</v>
      </c>
      <c r="E30" t="s">
        <v>120</v>
      </c>
      <c r="F30" t="s">
        <v>121</v>
      </c>
      <c r="G30" t="s">
        <v>122</v>
      </c>
      <c r="H30" t="s">
        <v>121</v>
      </c>
      <c r="I30" t="s">
        <v>123</v>
      </c>
      <c r="J30" s="43" t="s">
        <v>123</v>
      </c>
      <c r="K30" t="s">
        <v>121</v>
      </c>
      <c r="L30" t="s">
        <v>119</v>
      </c>
      <c r="M30" t="s">
        <v>119</v>
      </c>
      <c r="N30" t="s">
        <v>131</v>
      </c>
      <c r="O30" t="s">
        <v>119</v>
      </c>
      <c r="P30">
        <f>ROUND(VLOOKUP(A30,'limit ded'!A$1:G$301,5,FALSE)*100,0)</f>
        <v>2</v>
      </c>
      <c r="Q30">
        <f>ROUND(VLOOKUP(A30,'limit ded'!A$1:G$301,6,FALSE)*100,0)</f>
        <v>97</v>
      </c>
      <c r="R30">
        <f>ROUND(VLOOKUP(A30,'limit ded'!A$1:G$301,7,FALSE)*100,0)</f>
        <v>1</v>
      </c>
      <c r="S30" s="34" t="s">
        <v>234</v>
      </c>
    </row>
    <row r="31" spans="1:19" x14ac:dyDescent="0.25">
      <c r="A31" t="str">
        <f t="shared" si="0"/>
        <v>IrelandCoastal floodResidential</v>
      </c>
      <c r="B31" t="s">
        <v>33</v>
      </c>
      <c r="C31" t="s">
        <v>106</v>
      </c>
      <c r="D31" t="s">
        <v>102</v>
      </c>
      <c r="E31" s="34" t="s">
        <v>120</v>
      </c>
      <c r="F31" t="s">
        <v>121</v>
      </c>
      <c r="G31" t="s">
        <v>122</v>
      </c>
      <c r="H31" t="s">
        <v>121</v>
      </c>
      <c r="I31" t="s">
        <v>123</v>
      </c>
      <c r="J31" s="43" t="s">
        <v>123</v>
      </c>
      <c r="K31" t="s">
        <v>129</v>
      </c>
      <c r="L31" t="s">
        <v>119</v>
      </c>
      <c r="M31" t="s">
        <v>119</v>
      </c>
      <c r="N31" t="s">
        <v>131</v>
      </c>
      <c r="O31" t="s">
        <v>119</v>
      </c>
      <c r="P31">
        <f>ROUND(VLOOKUP(A31,'limit ded'!A$1:G$301,5,FALSE)*100,0)</f>
        <v>0</v>
      </c>
      <c r="Q31">
        <f>ROUND(VLOOKUP(A31,'limit ded'!A$1:G$301,6,FALSE)*100,0)</f>
        <v>100</v>
      </c>
      <c r="R31">
        <f>ROUND(VLOOKUP(A31,'limit ded'!A$1:G$301,7,FALSE)*100,0)</f>
        <v>0</v>
      </c>
      <c r="S31" s="34" t="s">
        <v>233</v>
      </c>
    </row>
    <row r="32" spans="1:19" x14ac:dyDescent="0.25">
      <c r="A32" t="str">
        <f t="shared" si="0"/>
        <v>ItalyCoastal floodCommercial</v>
      </c>
      <c r="B32" t="s">
        <v>35</v>
      </c>
      <c r="C32" t="s">
        <v>105</v>
      </c>
      <c r="D32" t="s">
        <v>102</v>
      </c>
      <c r="E32" t="s">
        <v>120</v>
      </c>
      <c r="F32" t="s">
        <v>121</v>
      </c>
      <c r="G32" t="s">
        <v>121</v>
      </c>
      <c r="H32" t="s">
        <v>121</v>
      </c>
      <c r="I32" t="s">
        <v>123</v>
      </c>
      <c r="J32" t="s">
        <v>123</v>
      </c>
      <c r="K32" t="s">
        <v>129</v>
      </c>
      <c r="L32" t="s">
        <v>119</v>
      </c>
      <c r="M32" t="s">
        <v>133</v>
      </c>
      <c r="N32" t="s">
        <v>198</v>
      </c>
      <c r="O32" t="s">
        <v>133</v>
      </c>
      <c r="P32">
        <f>ROUND(VLOOKUP(A32,'limit ded'!A$1:G$301,5,FALSE)*100,0)</f>
        <v>1</v>
      </c>
      <c r="Q32">
        <f>ROUND(VLOOKUP(A32,'limit ded'!A$1:G$301,6,FALSE)*100,0)</f>
        <v>80</v>
      </c>
      <c r="R32">
        <f>ROUND(VLOOKUP(A32,'limit ded'!A$1:G$301,7,FALSE)*100,0)</f>
        <v>19</v>
      </c>
      <c r="S32" s="34" t="s">
        <v>221</v>
      </c>
    </row>
    <row r="33" spans="1:19" x14ac:dyDescent="0.25">
      <c r="A33" t="str">
        <f t="shared" si="0"/>
        <v>ItalyCoastal floodResidential</v>
      </c>
      <c r="B33" t="s">
        <v>35</v>
      </c>
      <c r="C33" t="s">
        <v>106</v>
      </c>
      <c r="D33" t="s">
        <v>102</v>
      </c>
      <c r="E33" t="s">
        <v>120</v>
      </c>
      <c r="F33" t="s">
        <v>121</v>
      </c>
      <c r="G33" t="s">
        <v>121</v>
      </c>
      <c r="H33" t="s">
        <v>121</v>
      </c>
      <c r="I33" t="s">
        <v>123</v>
      </c>
      <c r="J33" t="s">
        <v>123</v>
      </c>
      <c r="K33" t="s">
        <v>129</v>
      </c>
      <c r="L33" t="s">
        <v>119</v>
      </c>
      <c r="M33" t="s">
        <v>130</v>
      </c>
      <c r="N33" t="s">
        <v>198</v>
      </c>
      <c r="O33" t="s">
        <v>133</v>
      </c>
      <c r="P33">
        <f>ROUND(VLOOKUP(A33,'limit ded'!A$1:G$301,5,FALSE)*100,0)</f>
        <v>0</v>
      </c>
      <c r="Q33">
        <f>ROUND(VLOOKUP(A33,'limit ded'!A$1:G$301,6,FALSE)*100,0)</f>
        <v>99</v>
      </c>
      <c r="R33">
        <f>ROUND(VLOOKUP(A33,'limit ded'!A$1:G$301,7,FALSE)*100,0)</f>
        <v>1</v>
      </c>
      <c r="S33" s="34" t="s">
        <v>221</v>
      </c>
    </row>
    <row r="34" spans="1:19" x14ac:dyDescent="0.25">
      <c r="A34" t="str">
        <f t="shared" si="0"/>
        <v>LatviaCoastal floodCommercial</v>
      </c>
      <c r="B34" t="s">
        <v>37</v>
      </c>
      <c r="C34" t="s">
        <v>105</v>
      </c>
      <c r="D34" t="s">
        <v>102</v>
      </c>
      <c r="E34" t="s">
        <v>120</v>
      </c>
      <c r="F34" t="s">
        <v>121</v>
      </c>
      <c r="G34" t="s">
        <v>121</v>
      </c>
      <c r="H34" t="s">
        <v>121</v>
      </c>
      <c r="I34" t="s">
        <v>119</v>
      </c>
      <c r="J34" t="s">
        <v>119</v>
      </c>
      <c r="K34" t="s">
        <v>129</v>
      </c>
      <c r="L34" t="s">
        <v>119</v>
      </c>
      <c r="M34" t="s">
        <v>130</v>
      </c>
      <c r="N34" t="s">
        <v>198</v>
      </c>
      <c r="O34" t="s">
        <v>126</v>
      </c>
      <c r="P34">
        <f>ROUND(VLOOKUP(A34,'limit ded'!A$1:G$301,5,FALSE)*100,0)</f>
        <v>0</v>
      </c>
      <c r="Q34">
        <f>ROUND(VLOOKUP(A34,'limit ded'!A$1:G$301,6,FALSE)*100,0)</f>
        <v>0</v>
      </c>
      <c r="R34">
        <f>ROUND(VLOOKUP(A34,'limit ded'!A$1:G$301,7,FALSE)*100,0)</f>
        <v>0</v>
      </c>
      <c r="S34" s="34" t="s">
        <v>144</v>
      </c>
    </row>
    <row r="35" spans="1:19" x14ac:dyDescent="0.25">
      <c r="A35" t="str">
        <f t="shared" si="0"/>
        <v>LatviaCoastal floodResidential</v>
      </c>
      <c r="B35" t="s">
        <v>37</v>
      </c>
      <c r="C35" t="s">
        <v>106</v>
      </c>
      <c r="D35" t="s">
        <v>102</v>
      </c>
      <c r="E35" t="s">
        <v>120</v>
      </c>
      <c r="F35" t="s">
        <v>121</v>
      </c>
      <c r="G35" t="s">
        <v>121</v>
      </c>
      <c r="H35" t="s">
        <v>121</v>
      </c>
      <c r="I35" t="s">
        <v>119</v>
      </c>
      <c r="J35" t="s">
        <v>119</v>
      </c>
      <c r="K35" t="s">
        <v>129</v>
      </c>
      <c r="L35" t="s">
        <v>119</v>
      </c>
      <c r="M35" t="s">
        <v>130</v>
      </c>
      <c r="N35" t="s">
        <v>198</v>
      </c>
      <c r="O35" t="s">
        <v>126</v>
      </c>
      <c r="P35">
        <f>ROUND(VLOOKUP(A35,'limit ded'!A$1:G$301,5,FALSE)*100,0)</f>
        <v>0</v>
      </c>
      <c r="Q35">
        <f>ROUND(VLOOKUP(A35,'limit ded'!A$1:G$301,6,FALSE)*100,0)</f>
        <v>0</v>
      </c>
      <c r="R35">
        <f>ROUND(VLOOKUP(A35,'limit ded'!A$1:G$301,7,FALSE)*100,0)</f>
        <v>0</v>
      </c>
      <c r="S35" s="34" t="s">
        <v>144</v>
      </c>
    </row>
    <row r="36" spans="1:19" x14ac:dyDescent="0.25">
      <c r="A36" t="str">
        <f t="shared" si="0"/>
        <v>LiechtensteinCoastal floodCommercial</v>
      </c>
      <c r="B36" t="s">
        <v>39</v>
      </c>
      <c r="C36" t="s">
        <v>105</v>
      </c>
      <c r="D36" t="s">
        <v>102</v>
      </c>
      <c r="E36" t="s">
        <v>119</v>
      </c>
      <c r="F36" t="s">
        <v>119</v>
      </c>
      <c r="G36" t="s">
        <v>119</v>
      </c>
      <c r="H36" t="s">
        <v>119</v>
      </c>
      <c r="I36" t="s">
        <v>119</v>
      </c>
      <c r="J36" t="s">
        <v>119</v>
      </c>
      <c r="K36" t="s">
        <v>119</v>
      </c>
      <c r="L36" t="s">
        <v>119</v>
      </c>
      <c r="M36" t="s">
        <v>119</v>
      </c>
      <c r="N36" t="b">
        <v>0</v>
      </c>
      <c r="O36" t="s">
        <v>119</v>
      </c>
      <c r="P36" s="27">
        <f>ROUND(VLOOKUP(A36,'limit ded'!A$1:G$301,5,FALSE)*100,0)</f>
        <v>0</v>
      </c>
      <c r="Q36" s="27">
        <f>ROUND(VLOOKUP(A36,'limit ded'!A$1:G$301,6,FALSE)*100,0)</f>
        <v>0</v>
      </c>
      <c r="R36" s="27">
        <f>ROUND(VLOOKUP(A36,'limit ded'!A$1:G$301,7,FALSE)*100,0)</f>
        <v>0</v>
      </c>
      <c r="S36" s="34" t="s">
        <v>215</v>
      </c>
    </row>
    <row r="37" spans="1:19" x14ac:dyDescent="0.25">
      <c r="A37" t="str">
        <f t="shared" si="0"/>
        <v>LiechtensteinCoastal floodResidential</v>
      </c>
      <c r="B37" t="s">
        <v>39</v>
      </c>
      <c r="C37" t="s">
        <v>106</v>
      </c>
      <c r="D37" t="s">
        <v>102</v>
      </c>
      <c r="E37" t="s">
        <v>119</v>
      </c>
      <c r="F37" t="s">
        <v>119</v>
      </c>
      <c r="G37" t="s">
        <v>119</v>
      </c>
      <c r="H37" t="s">
        <v>119</v>
      </c>
      <c r="I37" t="s">
        <v>119</v>
      </c>
      <c r="J37" t="s">
        <v>119</v>
      </c>
      <c r="K37" t="s">
        <v>119</v>
      </c>
      <c r="L37" t="s">
        <v>119</v>
      </c>
      <c r="M37" t="s">
        <v>119</v>
      </c>
      <c r="N37" t="b">
        <v>0</v>
      </c>
      <c r="O37" t="s">
        <v>119</v>
      </c>
      <c r="P37" s="27">
        <v>0</v>
      </c>
      <c r="Q37" s="27">
        <f>ROUND(VLOOKUP(A37,'limit ded'!A$1:G$301,6,FALSE)*100,0)</f>
        <v>0</v>
      </c>
      <c r="R37" s="27">
        <f>ROUND(VLOOKUP(A37,'limit ded'!A$1:G$301,7,FALSE)*100,0)</f>
        <v>0</v>
      </c>
      <c r="S37" s="34" t="s">
        <v>215</v>
      </c>
    </row>
    <row r="38" spans="1:19" x14ac:dyDescent="0.25">
      <c r="A38" t="str">
        <f t="shared" si="0"/>
        <v>LithuaniaCoastal floodCommercial</v>
      </c>
      <c r="B38" t="s">
        <v>41</v>
      </c>
      <c r="C38" t="s">
        <v>105</v>
      </c>
      <c r="D38" t="s">
        <v>102</v>
      </c>
      <c r="E38" t="s">
        <v>119</v>
      </c>
      <c r="F38" t="s">
        <v>121</v>
      </c>
      <c r="G38" t="s">
        <v>122</v>
      </c>
      <c r="H38" t="s">
        <v>121</v>
      </c>
      <c r="I38" t="s">
        <v>123</v>
      </c>
      <c r="J38" t="s">
        <v>123</v>
      </c>
      <c r="K38" t="s">
        <v>129</v>
      </c>
      <c r="L38" t="s">
        <v>119</v>
      </c>
      <c r="M38" t="s">
        <v>133</v>
      </c>
      <c r="N38" s="43" t="s">
        <v>131</v>
      </c>
      <c r="O38" t="s">
        <v>130</v>
      </c>
      <c r="P38">
        <f>ROUND(VLOOKUP(A38,'limit ded'!A$1:G$301,5,FALSE)*100,0)</f>
        <v>0</v>
      </c>
      <c r="Q38">
        <f>ROUND(VLOOKUP(A38,'limit ded'!A$1:G$301,6,FALSE)*100,0)</f>
        <v>0</v>
      </c>
      <c r="R38">
        <f>ROUND(VLOOKUP(A38,'limit ded'!A$1:G$301,7,FALSE)*100,0)</f>
        <v>0</v>
      </c>
      <c r="S38" s="34" t="s">
        <v>296</v>
      </c>
    </row>
    <row r="39" spans="1:19" x14ac:dyDescent="0.25">
      <c r="A39" t="str">
        <f t="shared" si="0"/>
        <v>LithuaniaCoastal floodResidential</v>
      </c>
      <c r="B39" t="s">
        <v>41</v>
      </c>
      <c r="C39" t="s">
        <v>106</v>
      </c>
      <c r="D39" t="s">
        <v>102</v>
      </c>
      <c r="E39" t="s">
        <v>119</v>
      </c>
      <c r="F39" t="s">
        <v>121</v>
      </c>
      <c r="G39" t="s">
        <v>122</v>
      </c>
      <c r="H39" t="s">
        <v>121</v>
      </c>
      <c r="I39" t="s">
        <v>123</v>
      </c>
      <c r="J39" t="s">
        <v>123</v>
      </c>
      <c r="K39" t="s">
        <v>129</v>
      </c>
      <c r="L39" t="s">
        <v>119</v>
      </c>
      <c r="M39" t="s">
        <v>133</v>
      </c>
      <c r="N39" s="43" t="s">
        <v>131</v>
      </c>
      <c r="O39" t="s">
        <v>130</v>
      </c>
      <c r="P39">
        <f>ROUND(VLOOKUP(A39,'limit ded'!A$1:G$301,5,FALSE)*100,0)</f>
        <v>0</v>
      </c>
      <c r="Q39">
        <f>ROUND(VLOOKUP(A39,'limit ded'!A$1:G$301,6,FALSE)*100,0)</f>
        <v>0</v>
      </c>
      <c r="R39">
        <f>ROUND(VLOOKUP(A39,'limit ded'!A$1:G$301,7,FALSE)*100,0)</f>
        <v>0</v>
      </c>
      <c r="S39" s="34" t="s">
        <v>296</v>
      </c>
    </row>
    <row r="40" spans="1:19" x14ac:dyDescent="0.25">
      <c r="A40" t="str">
        <f t="shared" si="0"/>
        <v>LuxembourgCoastal floodCommercial</v>
      </c>
      <c r="B40" t="s">
        <v>43</v>
      </c>
      <c r="C40" t="s">
        <v>105</v>
      </c>
      <c r="D40" t="s">
        <v>102</v>
      </c>
      <c r="E40" t="s">
        <v>119</v>
      </c>
      <c r="F40" t="s">
        <v>119</v>
      </c>
      <c r="G40" t="s">
        <v>119</v>
      </c>
      <c r="H40" t="s">
        <v>119</v>
      </c>
      <c r="I40" t="s">
        <v>119</v>
      </c>
      <c r="J40" t="s">
        <v>119</v>
      </c>
      <c r="K40" t="s">
        <v>119</v>
      </c>
      <c r="L40" t="s">
        <v>119</v>
      </c>
      <c r="M40" t="s">
        <v>119</v>
      </c>
      <c r="N40" t="s">
        <v>119</v>
      </c>
      <c r="O40" t="s">
        <v>119</v>
      </c>
      <c r="P40" s="27">
        <v>0</v>
      </c>
      <c r="Q40" s="27">
        <v>0</v>
      </c>
      <c r="R40" s="27">
        <v>0</v>
      </c>
      <c r="S40" s="34" t="s">
        <v>229</v>
      </c>
    </row>
    <row r="41" spans="1:19" x14ac:dyDescent="0.25">
      <c r="A41" t="str">
        <f t="shared" si="0"/>
        <v>LuxembourgCoastal floodResidential</v>
      </c>
      <c r="B41" t="s">
        <v>43</v>
      </c>
      <c r="C41" t="s">
        <v>106</v>
      </c>
      <c r="D41" t="s">
        <v>102</v>
      </c>
      <c r="E41" t="s">
        <v>119</v>
      </c>
      <c r="F41" t="s">
        <v>119</v>
      </c>
      <c r="G41" t="s">
        <v>119</v>
      </c>
      <c r="H41" t="s">
        <v>119</v>
      </c>
      <c r="I41" t="s">
        <v>119</v>
      </c>
      <c r="J41" t="s">
        <v>119</v>
      </c>
      <c r="K41" t="s">
        <v>119</v>
      </c>
      <c r="L41" t="s">
        <v>119</v>
      </c>
      <c r="M41" t="s">
        <v>119</v>
      </c>
      <c r="N41" t="s">
        <v>119</v>
      </c>
      <c r="O41" t="s">
        <v>119</v>
      </c>
      <c r="P41" s="27">
        <v>0</v>
      </c>
      <c r="Q41" s="27">
        <f>ROUND(VLOOKUP(A41,'limit ded'!A$1:G$301,6,FALSE)*100,0)</f>
        <v>0</v>
      </c>
      <c r="R41" s="27">
        <f>ROUND(VLOOKUP(A41,'limit ded'!A$1:G$301,7,FALSE)*100,0)</f>
        <v>0</v>
      </c>
      <c r="S41" s="34" t="s">
        <v>229</v>
      </c>
    </row>
    <row r="42" spans="1:19" x14ac:dyDescent="0.25">
      <c r="A42" t="str">
        <f t="shared" si="0"/>
        <v>MaltaCoastal floodCommercial</v>
      </c>
      <c r="B42" t="s">
        <v>45</v>
      </c>
      <c r="C42" t="s">
        <v>105</v>
      </c>
      <c r="D42" t="s">
        <v>102</v>
      </c>
      <c r="E42" t="s">
        <v>120</v>
      </c>
      <c r="F42" t="s">
        <v>121</v>
      </c>
      <c r="G42" t="s">
        <v>122</v>
      </c>
      <c r="H42" t="s">
        <v>121</v>
      </c>
      <c r="I42" t="s">
        <v>224</v>
      </c>
      <c r="J42" t="s">
        <v>224</v>
      </c>
      <c r="K42" s="43" t="s">
        <v>129</v>
      </c>
      <c r="L42" t="s">
        <v>119</v>
      </c>
      <c r="M42" t="s">
        <v>133</v>
      </c>
      <c r="N42" t="s">
        <v>198</v>
      </c>
      <c r="O42" t="s">
        <v>126</v>
      </c>
      <c r="P42">
        <f>ROUND(VLOOKUP(A42,'limit ded'!A$1:G$301,5,FALSE)*100,0)</f>
        <v>1</v>
      </c>
      <c r="Q42">
        <f>ROUND(VLOOKUP(A42,'limit ded'!A$1:G$301,6,FALSE)*100,0)</f>
        <v>99</v>
      </c>
      <c r="R42">
        <f>ROUND(VLOOKUP(A42,'limit ded'!A$1:G$301,7,FALSE)*100,0)</f>
        <v>0</v>
      </c>
      <c r="S42" s="34" t="s">
        <v>299</v>
      </c>
    </row>
    <row r="43" spans="1:19" x14ac:dyDescent="0.25">
      <c r="A43" t="str">
        <f t="shared" si="0"/>
        <v>MaltaCoastal floodResidential</v>
      </c>
      <c r="B43" t="s">
        <v>45</v>
      </c>
      <c r="C43" t="s">
        <v>106</v>
      </c>
      <c r="D43" t="s">
        <v>102</v>
      </c>
      <c r="E43" t="s">
        <v>132</v>
      </c>
      <c r="F43" t="s">
        <v>121</v>
      </c>
      <c r="G43" t="s">
        <v>122</v>
      </c>
      <c r="H43" t="s">
        <v>121</v>
      </c>
      <c r="I43" s="43" t="s">
        <v>224</v>
      </c>
      <c r="J43" s="43" t="s">
        <v>224</v>
      </c>
      <c r="K43" s="43" t="s">
        <v>129</v>
      </c>
      <c r="L43" t="s">
        <v>119</v>
      </c>
      <c r="M43" t="s">
        <v>133</v>
      </c>
      <c r="N43" t="s">
        <v>198</v>
      </c>
      <c r="O43" t="s">
        <v>126</v>
      </c>
      <c r="P43">
        <f>ROUND(VLOOKUP(A43,'limit ded'!A$1:G$301,5,FALSE)*100,0)</f>
        <v>0</v>
      </c>
      <c r="Q43">
        <f>ROUND(VLOOKUP(A43,'limit ded'!A$1:G$301,6,FALSE)*100,0)</f>
        <v>100</v>
      </c>
      <c r="R43">
        <f>ROUND(VLOOKUP(A43,'limit ded'!A$1:G$301,7,FALSE)*100,0)</f>
        <v>0</v>
      </c>
      <c r="S43" s="34" t="s">
        <v>299</v>
      </c>
    </row>
    <row r="44" spans="1:19" x14ac:dyDescent="0.25">
      <c r="A44" t="str">
        <f t="shared" si="0"/>
        <v>NetherlandsCoastal floodCommercial</v>
      </c>
      <c r="B44" t="s">
        <v>47</v>
      </c>
      <c r="C44" t="s">
        <v>105</v>
      </c>
      <c r="D44" t="s">
        <v>102</v>
      </c>
      <c r="E44" t="s">
        <v>119</v>
      </c>
      <c r="F44" t="s">
        <v>119</v>
      </c>
      <c r="G44" t="s">
        <v>119</v>
      </c>
      <c r="H44" t="s">
        <v>119</v>
      </c>
      <c r="I44" t="s">
        <v>119</v>
      </c>
      <c r="J44" t="s">
        <v>119</v>
      </c>
      <c r="K44" t="s">
        <v>129</v>
      </c>
      <c r="L44" t="s">
        <v>119</v>
      </c>
      <c r="M44" t="s">
        <v>119</v>
      </c>
      <c r="N44" t="s">
        <v>198</v>
      </c>
      <c r="O44" t="s">
        <v>119</v>
      </c>
      <c r="P44">
        <f>ROUND(VLOOKUP(A44,'limit ded'!A$1:G$301,5,FALSE)*100,0)</f>
        <v>0</v>
      </c>
      <c r="Q44">
        <f>ROUND(VLOOKUP(A44,'limit ded'!A$1:G$301,6,FALSE)*100,0)</f>
        <v>0</v>
      </c>
      <c r="R44">
        <f>ROUND(VLOOKUP(A44,'limit ded'!A$1:G$301,7,FALSE)*100,0)</f>
        <v>0</v>
      </c>
      <c r="S44" s="34" t="s">
        <v>240</v>
      </c>
    </row>
    <row r="45" spans="1:19" x14ac:dyDescent="0.25">
      <c r="A45" t="str">
        <f t="shared" si="0"/>
        <v>NetherlandsCoastal floodResidential</v>
      </c>
      <c r="B45" t="s">
        <v>47</v>
      </c>
      <c r="C45" t="s">
        <v>106</v>
      </c>
      <c r="D45" t="s">
        <v>102</v>
      </c>
      <c r="E45" t="s">
        <v>119</v>
      </c>
      <c r="F45" t="s">
        <v>119</v>
      </c>
      <c r="G45" t="s">
        <v>119</v>
      </c>
      <c r="H45" t="s">
        <v>119</v>
      </c>
      <c r="I45" t="s">
        <v>119</v>
      </c>
      <c r="J45" t="s">
        <v>119</v>
      </c>
      <c r="K45" t="s">
        <v>129</v>
      </c>
      <c r="L45" t="s">
        <v>119</v>
      </c>
      <c r="M45" t="s">
        <v>119</v>
      </c>
      <c r="N45" t="s">
        <v>198</v>
      </c>
      <c r="O45" t="s">
        <v>119</v>
      </c>
      <c r="P45">
        <f>ROUND(VLOOKUP(A45,'limit ded'!A$1:G$301,5,FALSE)*100,0)</f>
        <v>0</v>
      </c>
      <c r="Q45">
        <f>ROUND(VLOOKUP(A45,'limit ded'!A$1:G$301,6,FALSE)*100,0)</f>
        <v>0</v>
      </c>
      <c r="R45">
        <f>ROUND(VLOOKUP(A45,'limit ded'!A$1:G$301,7,FALSE)*100,0)</f>
        <v>0</v>
      </c>
      <c r="S45" s="34" t="s">
        <v>240</v>
      </c>
    </row>
    <row r="46" spans="1:19" x14ac:dyDescent="0.25">
      <c r="A46" t="str">
        <f t="shared" si="0"/>
        <v>NorwayCoastal floodCommercial</v>
      </c>
      <c r="B46" t="s">
        <v>49</v>
      </c>
      <c r="C46" t="s">
        <v>105</v>
      </c>
      <c r="D46" t="s">
        <v>102</v>
      </c>
      <c r="E46" t="s">
        <v>132</v>
      </c>
      <c r="F46" t="s">
        <v>135</v>
      </c>
      <c r="G46" t="s">
        <v>122</v>
      </c>
      <c r="H46" t="s">
        <v>121</v>
      </c>
      <c r="I46" t="s">
        <v>128</v>
      </c>
      <c r="J46" t="s">
        <v>128</v>
      </c>
      <c r="K46" t="s">
        <v>124</v>
      </c>
      <c r="L46" t="s">
        <v>119</v>
      </c>
      <c r="M46" t="s">
        <v>126</v>
      </c>
      <c r="N46" t="s">
        <v>127</v>
      </c>
      <c r="O46" t="s">
        <v>126</v>
      </c>
      <c r="P46">
        <f>ROUND(VLOOKUP(A46,'limit ded'!A$1:G$301,5,FALSE)*100,0)</f>
        <v>0</v>
      </c>
      <c r="Q46">
        <f>ROUND(VLOOKUP(A46,'limit ded'!A$1:G$301,6,FALSE)*100,0)</f>
        <v>95</v>
      </c>
      <c r="R46">
        <f>ROUND(VLOOKUP(A46,'limit ded'!A$1:G$301,7,FALSE)*100,0)</f>
        <v>5</v>
      </c>
      <c r="S46" s="34" t="s">
        <v>300</v>
      </c>
    </row>
    <row r="47" spans="1:19" x14ac:dyDescent="0.25">
      <c r="A47" t="str">
        <f t="shared" si="0"/>
        <v>NorwayCoastal floodResidential</v>
      </c>
      <c r="B47" t="s">
        <v>49</v>
      </c>
      <c r="C47" t="s">
        <v>106</v>
      </c>
      <c r="D47" t="s">
        <v>102</v>
      </c>
      <c r="E47" t="s">
        <v>132</v>
      </c>
      <c r="F47" t="s">
        <v>135</v>
      </c>
      <c r="G47" t="s">
        <v>122</v>
      </c>
      <c r="H47" t="s">
        <v>121</v>
      </c>
      <c r="I47" t="s">
        <v>128</v>
      </c>
      <c r="J47" t="s">
        <v>128</v>
      </c>
      <c r="K47" t="s">
        <v>124</v>
      </c>
      <c r="L47" t="s">
        <v>119</v>
      </c>
      <c r="M47" t="s">
        <v>126</v>
      </c>
      <c r="N47" t="s">
        <v>127</v>
      </c>
      <c r="O47" t="s">
        <v>126</v>
      </c>
      <c r="P47">
        <f>ROUND(VLOOKUP(A47,'limit ded'!A$1:G$301,5,FALSE)*100,0)</f>
        <v>0</v>
      </c>
      <c r="Q47">
        <f>ROUND(VLOOKUP(A47,'limit ded'!A$1:G$301,6,FALSE)*100,0)</f>
        <v>97</v>
      </c>
      <c r="R47">
        <f>ROUND(VLOOKUP(A47,'limit ded'!A$1:G$301,7,FALSE)*100,0)</f>
        <v>3</v>
      </c>
      <c r="S47" s="34" t="s">
        <v>300</v>
      </c>
    </row>
    <row r="48" spans="1:19" x14ac:dyDescent="0.25">
      <c r="A48" t="str">
        <f t="shared" si="0"/>
        <v>PolandCoastal floodCommercial</v>
      </c>
      <c r="B48" t="s">
        <v>51</v>
      </c>
      <c r="C48" t="s">
        <v>105</v>
      </c>
      <c r="D48" t="s">
        <v>102</v>
      </c>
      <c r="E48" t="s">
        <v>120</v>
      </c>
      <c r="F48" t="s">
        <v>121</v>
      </c>
      <c r="G48" t="s">
        <v>122</v>
      </c>
      <c r="H48" t="s">
        <v>121</v>
      </c>
      <c r="I48" t="s">
        <v>123</v>
      </c>
      <c r="J48" t="s">
        <v>123</v>
      </c>
      <c r="K48" t="s">
        <v>129</v>
      </c>
      <c r="L48" t="s">
        <v>134</v>
      </c>
      <c r="M48" t="s">
        <v>133</v>
      </c>
      <c r="N48" t="s">
        <v>198</v>
      </c>
      <c r="O48" t="s">
        <v>126</v>
      </c>
      <c r="P48">
        <f>ROUND(VLOOKUP(A48,'limit ded'!A$1:G$301,5,FALSE)*100,0)</f>
        <v>3</v>
      </c>
      <c r="Q48">
        <f>ROUND(VLOOKUP(A48,'limit ded'!A$1:G$301,6,FALSE)*100,0)</f>
        <v>69</v>
      </c>
      <c r="R48">
        <f>ROUND(VLOOKUP(A48,'limit ded'!A$1:G$301,7,FALSE)*100,0)</f>
        <v>28</v>
      </c>
      <c r="S48" s="34" t="s">
        <v>211</v>
      </c>
    </row>
    <row r="49" spans="1:22" x14ac:dyDescent="0.25">
      <c r="A49" t="str">
        <f t="shared" si="0"/>
        <v>PolandCoastal floodResidential</v>
      </c>
      <c r="B49" t="s">
        <v>51</v>
      </c>
      <c r="C49" t="s">
        <v>106</v>
      </c>
      <c r="D49" t="s">
        <v>102</v>
      </c>
      <c r="E49" t="s">
        <v>120</v>
      </c>
      <c r="F49" t="s">
        <v>121</v>
      </c>
      <c r="G49" t="s">
        <v>122</v>
      </c>
      <c r="H49" t="s">
        <v>121</v>
      </c>
      <c r="I49" t="s">
        <v>123</v>
      </c>
      <c r="J49" t="s">
        <v>123</v>
      </c>
      <c r="K49" t="s">
        <v>129</v>
      </c>
      <c r="L49" t="s">
        <v>134</v>
      </c>
      <c r="M49" t="s">
        <v>133</v>
      </c>
      <c r="N49" t="s">
        <v>198</v>
      </c>
      <c r="O49" t="s">
        <v>126</v>
      </c>
      <c r="P49">
        <f>ROUND(VLOOKUP(A49,'limit ded'!A$1:G$301,5,FALSE)*100,0)</f>
        <v>0</v>
      </c>
      <c r="Q49">
        <f>ROUND(VLOOKUP(A49,'limit ded'!A$1:G$301,6,FALSE)*100,0)</f>
        <v>0</v>
      </c>
      <c r="R49">
        <f>ROUND(VLOOKUP(A49,'limit ded'!A$1:G$301,7,FALSE)*100,0)</f>
        <v>0</v>
      </c>
      <c r="S49" s="34" t="s">
        <v>211</v>
      </c>
    </row>
    <row r="50" spans="1:22" x14ac:dyDescent="0.25">
      <c r="A50" t="str">
        <f t="shared" si="0"/>
        <v>PortugalCoastal floodCommercial</v>
      </c>
      <c r="B50" t="s">
        <v>53</v>
      </c>
      <c r="C50" t="s">
        <v>105</v>
      </c>
      <c r="D50" t="s">
        <v>102</v>
      </c>
      <c r="E50" t="s">
        <v>132</v>
      </c>
      <c r="F50" t="s">
        <v>121</v>
      </c>
      <c r="G50" t="s">
        <v>122</v>
      </c>
      <c r="H50" t="s">
        <v>121</v>
      </c>
      <c r="I50" t="s">
        <v>123</v>
      </c>
      <c r="J50" t="s">
        <v>123</v>
      </c>
      <c r="K50" t="s">
        <v>129</v>
      </c>
      <c r="L50" t="s">
        <v>119</v>
      </c>
      <c r="M50" t="s">
        <v>133</v>
      </c>
      <c r="N50" t="s">
        <v>198</v>
      </c>
      <c r="O50" t="s">
        <v>126</v>
      </c>
      <c r="P50">
        <f>ROUND(VLOOKUP(A50,'limit ded'!A$1:G$301,5,FALSE)*100,0)</f>
        <v>19</v>
      </c>
      <c r="Q50">
        <f>ROUND(VLOOKUP(A50,'limit ded'!A$1:G$301,6,FALSE)*100,0)</f>
        <v>74</v>
      </c>
      <c r="R50">
        <f>ROUND(VLOOKUP(A50,'limit ded'!A$1:G$301,7,FALSE)*100,0)</f>
        <v>7</v>
      </c>
      <c r="S50" s="34" t="s">
        <v>306</v>
      </c>
    </row>
    <row r="51" spans="1:22" x14ac:dyDescent="0.25">
      <c r="A51" t="str">
        <f t="shared" si="0"/>
        <v>PortugalCoastal floodResidential</v>
      </c>
      <c r="B51" t="s">
        <v>53</v>
      </c>
      <c r="C51" t="s">
        <v>106</v>
      </c>
      <c r="D51" t="s">
        <v>102</v>
      </c>
      <c r="E51" t="s">
        <v>132</v>
      </c>
      <c r="F51" t="s">
        <v>121</v>
      </c>
      <c r="G51" t="s">
        <v>122</v>
      </c>
      <c r="H51" t="s">
        <v>121</v>
      </c>
      <c r="I51" t="s">
        <v>123</v>
      </c>
      <c r="J51" t="s">
        <v>123</v>
      </c>
      <c r="K51" t="s">
        <v>129</v>
      </c>
      <c r="L51" t="s">
        <v>119</v>
      </c>
      <c r="M51" t="s">
        <v>133</v>
      </c>
      <c r="N51" t="s">
        <v>198</v>
      </c>
      <c r="O51" t="s">
        <v>126</v>
      </c>
      <c r="P51">
        <f>ROUND(VLOOKUP(A51,'limit ded'!A$1:G$301,5,FALSE)*100,0)</f>
        <v>0</v>
      </c>
      <c r="Q51">
        <f>ROUND(VLOOKUP(A51,'limit ded'!A$1:G$301,6,FALSE)*100,0)</f>
        <v>100</v>
      </c>
      <c r="R51">
        <f>ROUND(VLOOKUP(A51,'limit ded'!A$1:G$301,7,FALSE)*100,0)</f>
        <v>0</v>
      </c>
      <c r="S51" s="34" t="s">
        <v>144</v>
      </c>
    </row>
    <row r="52" spans="1:22" x14ac:dyDescent="0.25">
      <c r="A52" t="str">
        <f t="shared" si="0"/>
        <v>RomaniaCoastal floodCommercial</v>
      </c>
      <c r="B52" t="s">
        <v>55</v>
      </c>
      <c r="C52" t="s">
        <v>105</v>
      </c>
      <c r="D52" t="s">
        <v>102</v>
      </c>
      <c r="E52" t="s">
        <v>120</v>
      </c>
      <c r="F52" t="s">
        <v>121</v>
      </c>
      <c r="G52" t="s">
        <v>122</v>
      </c>
      <c r="H52" t="s">
        <v>121</v>
      </c>
      <c r="I52" t="s">
        <v>119</v>
      </c>
      <c r="J52" t="s">
        <v>119</v>
      </c>
      <c r="K52" t="s">
        <v>129</v>
      </c>
      <c r="L52" t="s">
        <v>134</v>
      </c>
      <c r="M52" t="s">
        <v>130</v>
      </c>
      <c r="N52" t="s">
        <v>198</v>
      </c>
      <c r="O52" t="s">
        <v>133</v>
      </c>
      <c r="P52">
        <f>ROUND(VLOOKUP(A52,'limit ded'!A$1:G$301,5,FALSE)*100,0)</f>
        <v>3</v>
      </c>
      <c r="Q52">
        <f>ROUND(VLOOKUP(A52,'limit ded'!A$1:G$301,6,FALSE)*100,0)</f>
        <v>93</v>
      </c>
      <c r="R52">
        <f>ROUND(VLOOKUP(A52,'limit ded'!A$1:G$301,7,FALSE)*100,0)</f>
        <v>5</v>
      </c>
      <c r="S52" s="34" t="s">
        <v>218</v>
      </c>
    </row>
    <row r="53" spans="1:22" x14ac:dyDescent="0.25">
      <c r="A53" t="str">
        <f t="shared" si="0"/>
        <v>RomaniaCoastal floodResidential</v>
      </c>
      <c r="B53" t="s">
        <v>55</v>
      </c>
      <c r="C53" t="s">
        <v>106</v>
      </c>
      <c r="D53" t="s">
        <v>102</v>
      </c>
      <c r="E53" t="s">
        <v>120</v>
      </c>
      <c r="F53" t="s">
        <v>121</v>
      </c>
      <c r="G53" t="s">
        <v>122</v>
      </c>
      <c r="H53" t="s">
        <v>121</v>
      </c>
      <c r="I53" t="s">
        <v>119</v>
      </c>
      <c r="J53" t="s">
        <v>119</v>
      </c>
      <c r="K53" t="s">
        <v>129</v>
      </c>
      <c r="L53" t="s">
        <v>134</v>
      </c>
      <c r="M53" t="s">
        <v>130</v>
      </c>
      <c r="N53" t="s">
        <v>198</v>
      </c>
      <c r="O53" t="s">
        <v>133</v>
      </c>
      <c r="P53">
        <f>ROUND(VLOOKUP(A53,'limit ded'!A$1:G$301,5,FALSE)*100,0)</f>
        <v>0</v>
      </c>
      <c r="Q53">
        <f>ROUND(VLOOKUP(A53,'limit ded'!A$1:G$301,6,FALSE)*100,0)</f>
        <v>100</v>
      </c>
      <c r="R53">
        <f>ROUND(VLOOKUP(A53,'limit ded'!A$1:G$301,7,FALSE)*100,0)</f>
        <v>0</v>
      </c>
      <c r="S53" s="34" t="s">
        <v>218</v>
      </c>
    </row>
    <row r="54" spans="1:22" x14ac:dyDescent="0.25">
      <c r="A54" t="str">
        <f t="shared" si="0"/>
        <v>SlovakiaCoastal floodCommercial</v>
      </c>
      <c r="B54" t="s">
        <v>57</v>
      </c>
      <c r="C54" t="s">
        <v>105</v>
      </c>
      <c r="D54" t="s">
        <v>102</v>
      </c>
      <c r="E54" t="s">
        <v>119</v>
      </c>
      <c r="F54" t="s">
        <v>119</v>
      </c>
      <c r="G54" s="37" t="s">
        <v>119</v>
      </c>
      <c r="H54" s="37" t="s">
        <v>119</v>
      </c>
      <c r="I54" t="s">
        <v>119</v>
      </c>
      <c r="J54" t="s">
        <v>119</v>
      </c>
      <c r="K54" s="37" t="s">
        <v>119</v>
      </c>
      <c r="L54" t="s">
        <v>119</v>
      </c>
      <c r="M54" t="s">
        <v>119</v>
      </c>
      <c r="N54" t="s">
        <v>119</v>
      </c>
      <c r="O54" t="s">
        <v>119</v>
      </c>
      <c r="P54" s="27">
        <v>0</v>
      </c>
      <c r="Q54" s="27">
        <v>0</v>
      </c>
      <c r="R54" s="27">
        <v>0</v>
      </c>
      <c r="S54" s="34" t="s">
        <v>302</v>
      </c>
    </row>
    <row r="55" spans="1:22" x14ac:dyDescent="0.25">
      <c r="A55" t="str">
        <f t="shared" si="0"/>
        <v>SlovakiaCoastal floodResidential</v>
      </c>
      <c r="B55" t="s">
        <v>57</v>
      </c>
      <c r="C55" t="s">
        <v>106</v>
      </c>
      <c r="D55" t="s">
        <v>102</v>
      </c>
      <c r="E55" t="s">
        <v>119</v>
      </c>
      <c r="F55" t="s">
        <v>119</v>
      </c>
      <c r="G55" s="37" t="s">
        <v>119</v>
      </c>
      <c r="H55" s="37" t="s">
        <v>119</v>
      </c>
      <c r="I55" t="s">
        <v>119</v>
      </c>
      <c r="J55" t="s">
        <v>119</v>
      </c>
      <c r="K55" s="37" t="s">
        <v>119</v>
      </c>
      <c r="L55" t="s">
        <v>119</v>
      </c>
      <c r="M55" t="s">
        <v>119</v>
      </c>
      <c r="N55" t="s">
        <v>119</v>
      </c>
      <c r="O55" t="s">
        <v>119</v>
      </c>
      <c r="P55" s="27">
        <v>0</v>
      </c>
      <c r="Q55" s="27">
        <v>0</v>
      </c>
      <c r="R55" s="27">
        <f>ROUND(VLOOKUP(A55,'limit ded'!A$1:G$301,7,FALSE)*100,0)</f>
        <v>0</v>
      </c>
      <c r="S55" s="34" t="s">
        <v>302</v>
      </c>
    </row>
    <row r="56" spans="1:22" x14ac:dyDescent="0.25">
      <c r="A56" t="str">
        <f t="shared" si="0"/>
        <v>SloveniaCoastal floodCommercial</v>
      </c>
      <c r="B56" t="s">
        <v>59</v>
      </c>
      <c r="C56" t="s">
        <v>105</v>
      </c>
      <c r="D56" t="s">
        <v>102</v>
      </c>
      <c r="E56" t="s">
        <v>132</v>
      </c>
      <c r="F56" t="s">
        <v>121</v>
      </c>
      <c r="G56" t="s">
        <v>122</v>
      </c>
      <c r="H56" t="s">
        <v>121</v>
      </c>
      <c r="I56" t="s">
        <v>123</v>
      </c>
      <c r="J56" t="s">
        <v>123</v>
      </c>
      <c r="K56" t="s">
        <v>129</v>
      </c>
      <c r="L56" t="s">
        <v>125</v>
      </c>
      <c r="M56" t="s">
        <v>133</v>
      </c>
      <c r="N56" t="s">
        <v>198</v>
      </c>
      <c r="O56" t="s">
        <v>126</v>
      </c>
      <c r="P56">
        <f>ROUND(VLOOKUP(A56,'limit ded'!A$1:G$301,5,FALSE)*100,0)</f>
        <v>2</v>
      </c>
      <c r="Q56">
        <f>ROUND(VLOOKUP(A56,'limit ded'!A$1:G$301,6,FALSE)*100,0)</f>
        <v>86</v>
      </c>
      <c r="R56">
        <f>ROUND(VLOOKUP(A56,'limit ded'!A$1:G$301,7,FALSE)*100,0)</f>
        <v>12</v>
      </c>
      <c r="S56" s="34" t="s">
        <v>193</v>
      </c>
    </row>
    <row r="57" spans="1:22" x14ac:dyDescent="0.25">
      <c r="A57" t="str">
        <f t="shared" si="0"/>
        <v>SloveniaCoastal floodResidential</v>
      </c>
      <c r="B57" t="s">
        <v>59</v>
      </c>
      <c r="C57" t="s">
        <v>106</v>
      </c>
      <c r="D57" t="s">
        <v>102</v>
      </c>
      <c r="E57" t="s">
        <v>132</v>
      </c>
      <c r="F57" t="s">
        <v>121</v>
      </c>
      <c r="G57" t="s">
        <v>122</v>
      </c>
      <c r="H57" t="s">
        <v>121</v>
      </c>
      <c r="I57" t="s">
        <v>123</v>
      </c>
      <c r="J57" t="s">
        <v>123</v>
      </c>
      <c r="K57" t="s">
        <v>129</v>
      </c>
      <c r="L57" t="s">
        <v>125</v>
      </c>
      <c r="M57" t="s">
        <v>130</v>
      </c>
      <c r="N57" t="s">
        <v>198</v>
      </c>
      <c r="O57" t="s">
        <v>126</v>
      </c>
      <c r="P57">
        <f>ROUND(VLOOKUP(A57,'limit ded'!A$1:G$301,5,FALSE)*100,0)</f>
        <v>0</v>
      </c>
      <c r="Q57">
        <f>ROUND(VLOOKUP(A57,'limit ded'!A$1:G$301,6,FALSE)*100,0)</f>
        <v>100</v>
      </c>
      <c r="R57">
        <f>ROUND(VLOOKUP(A57,'limit ded'!A$1:G$301,7,FALSE)*100,0)</f>
        <v>0</v>
      </c>
      <c r="S57" s="34" t="s">
        <v>193</v>
      </c>
    </row>
    <row r="58" spans="1:22" x14ac:dyDescent="0.25">
      <c r="A58" t="str">
        <f t="shared" si="0"/>
        <v>SpainCoastal floodCommercial</v>
      </c>
      <c r="B58" t="s">
        <v>61</v>
      </c>
      <c r="C58" t="s">
        <v>105</v>
      </c>
      <c r="D58" t="s">
        <v>102</v>
      </c>
      <c r="E58" t="s">
        <v>132</v>
      </c>
      <c r="F58" t="s">
        <v>135</v>
      </c>
      <c r="G58" t="s">
        <v>122</v>
      </c>
      <c r="H58" t="s">
        <v>121</v>
      </c>
      <c r="I58" t="s">
        <v>136</v>
      </c>
      <c r="J58" t="s">
        <v>123</v>
      </c>
      <c r="K58" t="s">
        <v>129</v>
      </c>
      <c r="L58" t="s">
        <v>125</v>
      </c>
      <c r="M58" t="s">
        <v>126</v>
      </c>
      <c r="N58" t="s">
        <v>134</v>
      </c>
      <c r="O58" t="s">
        <v>126</v>
      </c>
      <c r="P58">
        <f>ROUND(VLOOKUP(A58,'limit ded'!A$1:G$301,5,FALSE)*100,0)</f>
        <v>7</v>
      </c>
      <c r="Q58">
        <f>ROUND(VLOOKUP(A58,'limit ded'!A$1:G$301,6,FALSE)*100,0)</f>
        <v>80</v>
      </c>
      <c r="R58">
        <f>ROUND(VLOOKUP(A58,'limit ded'!A$1:G$301,7,FALSE)*100,0)</f>
        <v>13</v>
      </c>
      <c r="S58" s="34" t="s">
        <v>216</v>
      </c>
    </row>
    <row r="59" spans="1:22" x14ac:dyDescent="0.25">
      <c r="A59" t="str">
        <f t="shared" si="0"/>
        <v>SpainCoastal floodResidential</v>
      </c>
      <c r="B59" t="s">
        <v>61</v>
      </c>
      <c r="C59" t="s">
        <v>106</v>
      </c>
      <c r="D59" t="s">
        <v>102</v>
      </c>
      <c r="E59" t="s">
        <v>132</v>
      </c>
      <c r="F59" t="s">
        <v>135</v>
      </c>
      <c r="G59" t="s">
        <v>122</v>
      </c>
      <c r="H59" t="s">
        <v>121</v>
      </c>
      <c r="I59" t="s">
        <v>136</v>
      </c>
      <c r="J59" t="s">
        <v>123</v>
      </c>
      <c r="K59" t="s">
        <v>129</v>
      </c>
      <c r="L59" t="s">
        <v>125</v>
      </c>
      <c r="M59" t="s">
        <v>126</v>
      </c>
      <c r="N59" t="s">
        <v>134</v>
      </c>
      <c r="O59" t="s">
        <v>126</v>
      </c>
      <c r="P59">
        <f>ROUND(VLOOKUP(A59,'limit ded'!A$1:G$301,5,FALSE)*100,0)</f>
        <v>0</v>
      </c>
      <c r="Q59">
        <f>ROUND(VLOOKUP(A59,'limit ded'!A$1:G$301,6,FALSE)*100,0)</f>
        <v>100</v>
      </c>
      <c r="R59">
        <f>ROUND(VLOOKUP(A59,'limit ded'!A$1:G$301,7,FALSE)*100,0)</f>
        <v>0</v>
      </c>
      <c r="S59" s="34" t="s">
        <v>216</v>
      </c>
    </row>
    <row r="60" spans="1:22" x14ac:dyDescent="0.25">
      <c r="A60" t="str">
        <f t="shared" si="0"/>
        <v>SwedenCoastal floodCommercial</v>
      </c>
      <c r="B60" t="s">
        <v>63</v>
      </c>
      <c r="C60" t="s">
        <v>105</v>
      </c>
      <c r="D60" t="s">
        <v>102</v>
      </c>
      <c r="E60" t="s">
        <v>120</v>
      </c>
      <c r="F60" t="s">
        <v>121</v>
      </c>
      <c r="G60" t="s">
        <v>122</v>
      </c>
      <c r="H60" t="s">
        <v>121</v>
      </c>
      <c r="I60" t="s">
        <v>123</v>
      </c>
      <c r="J60" s="43" t="s">
        <v>123</v>
      </c>
      <c r="K60" t="s">
        <v>121</v>
      </c>
      <c r="L60" s="43" t="s">
        <v>125</v>
      </c>
      <c r="M60" t="s">
        <v>126</v>
      </c>
      <c r="N60" t="s">
        <v>131</v>
      </c>
      <c r="O60" t="s">
        <v>126</v>
      </c>
      <c r="P60">
        <f>ROUND(VLOOKUP(A60,'limit ded'!A$1:G$301,5,FALSE)*100,0)</f>
        <v>2</v>
      </c>
      <c r="Q60">
        <f>ROUND(VLOOKUP(A60,'limit ded'!A$1:G$301,6,FALSE)*100,0)</f>
        <v>62</v>
      </c>
      <c r="R60">
        <f>ROUND(VLOOKUP(A60,'limit ded'!A$1:G$301,7,FALSE)*100,0)</f>
        <v>36</v>
      </c>
      <c r="S60" s="34" t="s">
        <v>195</v>
      </c>
    </row>
    <row r="61" spans="1:22" x14ac:dyDescent="0.25">
      <c r="A61" t="str">
        <f t="shared" si="0"/>
        <v>SwedenCoastal floodResidential</v>
      </c>
      <c r="B61" t="s">
        <v>63</v>
      </c>
      <c r="C61" t="s">
        <v>106</v>
      </c>
      <c r="D61" t="s">
        <v>102</v>
      </c>
      <c r="E61" t="s">
        <v>120</v>
      </c>
      <c r="F61" t="s">
        <v>121</v>
      </c>
      <c r="G61" t="s">
        <v>122</v>
      </c>
      <c r="H61" t="s">
        <v>121</v>
      </c>
      <c r="I61" t="s">
        <v>123</v>
      </c>
      <c r="J61" s="43" t="s">
        <v>123</v>
      </c>
      <c r="K61" s="43" t="s">
        <v>121</v>
      </c>
      <c r="L61" s="43" t="s">
        <v>125</v>
      </c>
      <c r="M61" t="s">
        <v>126</v>
      </c>
      <c r="N61" t="s">
        <v>131</v>
      </c>
      <c r="O61" t="s">
        <v>126</v>
      </c>
      <c r="P61">
        <f>ROUND(VLOOKUP(A61,'limit ded'!A$1:G$301,5,FALSE)*100,0)</f>
        <v>0</v>
      </c>
      <c r="Q61">
        <f>ROUND(VLOOKUP(A61,'limit ded'!A$1:G$301,6,FALSE)*100,0)</f>
        <v>0</v>
      </c>
      <c r="R61">
        <f>ROUND(VLOOKUP(A61,'limit ded'!A$1:G$301,7,FALSE)*100,0)</f>
        <v>0</v>
      </c>
      <c r="S61" s="34" t="s">
        <v>196</v>
      </c>
    </row>
    <row r="62" spans="1:22" x14ac:dyDescent="0.25">
      <c r="A62" t="str">
        <f t="shared" si="0"/>
        <v>AustriaEarthquakeCommercial</v>
      </c>
      <c r="B62" t="s">
        <v>4</v>
      </c>
      <c r="C62" t="s">
        <v>105</v>
      </c>
      <c r="D62" t="s">
        <v>65</v>
      </c>
      <c r="E62" t="s">
        <v>120</v>
      </c>
      <c r="F62" t="s">
        <v>121</v>
      </c>
      <c r="G62" t="s">
        <v>121</v>
      </c>
      <c r="H62" t="s">
        <v>121</v>
      </c>
      <c r="I62" t="s">
        <v>123</v>
      </c>
      <c r="J62" t="s">
        <v>123</v>
      </c>
      <c r="K62" t="s">
        <v>124</v>
      </c>
      <c r="L62" t="s">
        <v>119</v>
      </c>
      <c r="M62" t="s">
        <v>119</v>
      </c>
      <c r="N62" t="s">
        <v>131</v>
      </c>
      <c r="O62" t="s">
        <v>119</v>
      </c>
      <c r="P62">
        <f>ROUND(VLOOKUP(A62,'limit ded'!A$1:G$301,5,FALSE)*100,0)</f>
        <v>0</v>
      </c>
      <c r="Q62">
        <f>ROUND(VLOOKUP(A62,'limit ded'!A$1:G$301,6,FALSE)*100,0)</f>
        <v>16</v>
      </c>
      <c r="R62">
        <f>ROUND(VLOOKUP(A62,'limit ded'!A$1:G$301,7,FALSE)*100,0)</f>
        <v>83</v>
      </c>
      <c r="S62" s="34" t="s">
        <v>283</v>
      </c>
      <c r="T62" s="43"/>
      <c r="U62" s="43"/>
      <c r="V62" s="43"/>
    </row>
    <row r="63" spans="1:22" x14ac:dyDescent="0.25">
      <c r="A63" t="str">
        <f t="shared" si="0"/>
        <v>AustriaEarthquakeResidential</v>
      </c>
      <c r="B63" t="s">
        <v>4</v>
      </c>
      <c r="C63" t="s">
        <v>106</v>
      </c>
      <c r="D63" t="s">
        <v>65</v>
      </c>
      <c r="E63" t="s">
        <v>120</v>
      </c>
      <c r="F63" t="s">
        <v>121</v>
      </c>
      <c r="G63" t="s">
        <v>121</v>
      </c>
      <c r="H63" t="s">
        <v>121</v>
      </c>
      <c r="I63" t="s">
        <v>123</v>
      </c>
      <c r="J63" t="s">
        <v>123</v>
      </c>
      <c r="K63" t="s">
        <v>124</v>
      </c>
      <c r="L63" t="s">
        <v>119</v>
      </c>
      <c r="M63" t="s">
        <v>119</v>
      </c>
      <c r="N63" t="s">
        <v>131</v>
      </c>
      <c r="O63" t="s">
        <v>119</v>
      </c>
      <c r="P63">
        <f>ROUND(VLOOKUP(A63,'limit ded'!A$1:G$301,5,FALSE)*100,0)</f>
        <v>0</v>
      </c>
      <c r="Q63">
        <f>ROUND(VLOOKUP(A63,'limit ded'!A$1:G$301,6,FALSE)*100,0)</f>
        <v>2</v>
      </c>
      <c r="R63">
        <f>ROUND(VLOOKUP(A63,'limit ded'!A$1:G$301,7,FALSE)*100,0)</f>
        <v>98</v>
      </c>
      <c r="S63" s="60" t="s">
        <v>284</v>
      </c>
      <c r="T63" s="43"/>
      <c r="U63" s="43"/>
      <c r="V63" s="43"/>
    </row>
    <row r="64" spans="1:22" x14ac:dyDescent="0.25">
      <c r="A64" t="str">
        <f t="shared" si="0"/>
        <v>BelgiumEarthquakeCommercial</v>
      </c>
      <c r="B64" t="s">
        <v>7</v>
      </c>
      <c r="C64" t="s">
        <v>105</v>
      </c>
      <c r="D64" t="s">
        <v>65</v>
      </c>
      <c r="E64" t="s">
        <v>120</v>
      </c>
      <c r="F64" t="s">
        <v>121</v>
      </c>
      <c r="G64" t="s">
        <v>122</v>
      </c>
      <c r="H64" t="s">
        <v>121</v>
      </c>
      <c r="I64" t="s">
        <v>123</v>
      </c>
      <c r="J64" t="s">
        <v>123</v>
      </c>
      <c r="K64" t="s">
        <v>124</v>
      </c>
      <c r="L64" t="s">
        <v>125</v>
      </c>
      <c r="M64" t="s">
        <v>126</v>
      </c>
      <c r="N64" t="s">
        <v>127</v>
      </c>
      <c r="O64" t="s">
        <v>126</v>
      </c>
      <c r="P64">
        <f>ROUND(VLOOKUP(A64,'limit ded'!A$1:G$301,5,FALSE)*100,0)</f>
        <v>2</v>
      </c>
      <c r="Q64">
        <f>ROUND(VLOOKUP(A64,'limit ded'!A$1:G$301,6,FALSE)*100,0)</f>
        <v>98</v>
      </c>
      <c r="R64">
        <f>ROUND(VLOOKUP(A64,'limit ded'!A$1:G$301,7,FALSE)*100,0)</f>
        <v>0</v>
      </c>
      <c r="S64" s="34" t="s">
        <v>228</v>
      </c>
      <c r="T64" s="43"/>
      <c r="U64" s="43"/>
      <c r="V64" s="43"/>
    </row>
    <row r="65" spans="1:22" x14ac:dyDescent="0.25">
      <c r="A65" t="str">
        <f t="shared" si="0"/>
        <v>BelgiumEarthquakeResidential</v>
      </c>
      <c r="B65" t="s">
        <v>7</v>
      </c>
      <c r="C65" t="s">
        <v>106</v>
      </c>
      <c r="D65" t="s">
        <v>65</v>
      </c>
      <c r="E65" t="s">
        <v>120</v>
      </c>
      <c r="F65" t="s">
        <v>121</v>
      </c>
      <c r="G65" t="s">
        <v>122</v>
      </c>
      <c r="H65" t="s">
        <v>121</v>
      </c>
      <c r="I65" t="s">
        <v>128</v>
      </c>
      <c r="J65" t="s">
        <v>128</v>
      </c>
      <c r="K65" t="s">
        <v>124</v>
      </c>
      <c r="L65" t="s">
        <v>125</v>
      </c>
      <c r="M65" t="s">
        <v>126</v>
      </c>
      <c r="N65" t="s">
        <v>127</v>
      </c>
      <c r="O65" t="s">
        <v>126</v>
      </c>
      <c r="P65">
        <f>ROUND(VLOOKUP(A65,'limit ded'!A$1:G$301,5,FALSE)*100,0)</f>
        <v>0</v>
      </c>
      <c r="Q65">
        <f>ROUND(VLOOKUP(A65,'limit ded'!A$1:G$301,6,FALSE)*100,0)</f>
        <v>100</v>
      </c>
      <c r="R65">
        <f>ROUND(VLOOKUP(A65,'limit ded'!A$1:G$301,7,FALSE)*100,0)</f>
        <v>0</v>
      </c>
      <c r="S65" s="34" t="s">
        <v>228</v>
      </c>
      <c r="T65" s="43"/>
      <c r="U65" s="43"/>
      <c r="V65" s="43"/>
    </row>
    <row r="66" spans="1:22" x14ac:dyDescent="0.25">
      <c r="A66" t="str">
        <f t="shared" si="0"/>
        <v>BulgariaEarthquakeCommercial</v>
      </c>
      <c r="B66" t="s">
        <v>9</v>
      </c>
      <c r="C66" t="s">
        <v>105</v>
      </c>
      <c r="D66" t="s">
        <v>65</v>
      </c>
      <c r="E66" t="s">
        <v>119</v>
      </c>
      <c r="F66" t="s">
        <v>119</v>
      </c>
      <c r="G66" t="s">
        <v>119</v>
      </c>
      <c r="H66" t="s">
        <v>119</v>
      </c>
      <c r="I66" t="s">
        <v>119</v>
      </c>
      <c r="J66" t="s">
        <v>119</v>
      </c>
      <c r="K66" t="s">
        <v>119</v>
      </c>
      <c r="L66" t="s">
        <v>119</v>
      </c>
      <c r="M66" t="s">
        <v>119</v>
      </c>
      <c r="N66" t="s">
        <v>131</v>
      </c>
      <c r="O66" t="s">
        <v>119</v>
      </c>
      <c r="P66">
        <f>ROUND(VLOOKUP(A66,'limit ded'!A$1:G$301,5,FALSE)*100,0)</f>
        <v>1</v>
      </c>
      <c r="Q66">
        <f>ROUND(VLOOKUP(A66,'limit ded'!A$1:G$301,6,FALSE)*100,0)</f>
        <v>93</v>
      </c>
      <c r="R66">
        <f>ROUND(VLOOKUP(A66,'limit ded'!A$1:G$301,7,FALSE)*100,0)</f>
        <v>7</v>
      </c>
      <c r="S66" s="34" t="s">
        <v>285</v>
      </c>
      <c r="T66" s="43"/>
      <c r="U66" s="43"/>
      <c r="V66" s="43"/>
    </row>
    <row r="67" spans="1:22" x14ac:dyDescent="0.25">
      <c r="A67" t="str">
        <f t="shared" ref="A67:A130" si="1">CONCATENATE(B67,D67,C67)</f>
        <v>BulgariaEarthquakeResidential</v>
      </c>
      <c r="B67" t="s">
        <v>9</v>
      </c>
      <c r="C67" t="s">
        <v>106</v>
      </c>
      <c r="D67" t="s">
        <v>65</v>
      </c>
      <c r="E67" t="s">
        <v>119</v>
      </c>
      <c r="F67" t="s">
        <v>119</v>
      </c>
      <c r="G67" t="s">
        <v>119</v>
      </c>
      <c r="H67" t="s">
        <v>119</v>
      </c>
      <c r="I67" t="s">
        <v>119</v>
      </c>
      <c r="J67" t="s">
        <v>119</v>
      </c>
      <c r="K67" t="s">
        <v>119</v>
      </c>
      <c r="L67" t="s">
        <v>119</v>
      </c>
      <c r="M67" t="s">
        <v>119</v>
      </c>
      <c r="N67" t="s">
        <v>131</v>
      </c>
      <c r="O67" t="s">
        <v>119</v>
      </c>
      <c r="P67">
        <f>ROUND(VLOOKUP(A67,'limit ded'!A$1:G$301,5,FALSE)*100,0)</f>
        <v>1</v>
      </c>
      <c r="Q67">
        <f>ROUND(VLOOKUP(A67,'limit ded'!A$1:G$301,6,FALSE)*100,0)</f>
        <v>98</v>
      </c>
      <c r="R67">
        <f>ROUND(VLOOKUP(A67,'limit ded'!A$1:G$301,7,FALSE)*100,0)</f>
        <v>1</v>
      </c>
      <c r="S67" s="34" t="s">
        <v>285</v>
      </c>
      <c r="T67" s="43"/>
      <c r="U67" s="43"/>
      <c r="V67" s="43"/>
    </row>
    <row r="68" spans="1:22" x14ac:dyDescent="0.25">
      <c r="A68" t="str">
        <f t="shared" si="1"/>
        <v>CroatiaEarthquakeCommercial</v>
      </c>
      <c r="B68" t="s">
        <v>11</v>
      </c>
      <c r="C68" t="s">
        <v>105</v>
      </c>
      <c r="D68" t="s">
        <v>65</v>
      </c>
      <c r="E68" t="s">
        <v>120</v>
      </c>
      <c r="F68" t="s">
        <v>121</v>
      </c>
      <c r="G68" t="s">
        <v>119</v>
      </c>
      <c r="H68" t="s">
        <v>121</v>
      </c>
      <c r="I68" t="s">
        <v>123</v>
      </c>
      <c r="J68" t="s">
        <v>123</v>
      </c>
      <c r="K68" t="s">
        <v>129</v>
      </c>
      <c r="L68" t="s">
        <v>131</v>
      </c>
      <c r="M68" t="s">
        <v>130</v>
      </c>
      <c r="N68" t="s">
        <v>131</v>
      </c>
      <c r="O68" t="s">
        <v>133</v>
      </c>
      <c r="P68">
        <f>ROUND(VLOOKUP(A68,'limit ded'!A$1:G$301,5,FALSE)*100,0)</f>
        <v>2</v>
      </c>
      <c r="Q68">
        <f>ROUND(VLOOKUP(A68,'limit ded'!A$1:G$301,6,FALSE)*100,0)</f>
        <v>89</v>
      </c>
      <c r="R68">
        <f>ROUND(VLOOKUP(A68,'limit ded'!A$1:G$301,7,FALSE)*100,0)</f>
        <v>9</v>
      </c>
      <c r="S68" s="34" t="s">
        <v>286</v>
      </c>
      <c r="T68" s="43"/>
      <c r="U68" s="43"/>
      <c r="V68" s="43"/>
    </row>
    <row r="69" spans="1:22" x14ac:dyDescent="0.25">
      <c r="A69" t="str">
        <f t="shared" si="1"/>
        <v>CroatiaEarthquakeResidential</v>
      </c>
      <c r="B69" t="s">
        <v>11</v>
      </c>
      <c r="C69" t="s">
        <v>106</v>
      </c>
      <c r="D69" t="s">
        <v>65</v>
      </c>
      <c r="E69" t="s">
        <v>120</v>
      </c>
      <c r="F69" t="s">
        <v>121</v>
      </c>
      <c r="G69" t="s">
        <v>119</v>
      </c>
      <c r="H69" t="s">
        <v>121</v>
      </c>
      <c r="I69" t="s">
        <v>123</v>
      </c>
      <c r="J69" t="s">
        <v>123</v>
      </c>
      <c r="K69" t="s">
        <v>129</v>
      </c>
      <c r="L69" t="s">
        <v>131</v>
      </c>
      <c r="M69" t="s">
        <v>130</v>
      </c>
      <c r="N69" t="s">
        <v>131</v>
      </c>
      <c r="O69" t="s">
        <v>133</v>
      </c>
      <c r="P69">
        <f>ROUND(VLOOKUP(A69,'limit ded'!A$1:G$301,5,FALSE)*100,0)</f>
        <v>2</v>
      </c>
      <c r="Q69">
        <f>ROUND(VLOOKUP(A69,'limit ded'!A$1:G$301,6,FALSE)*100,0)</f>
        <v>97</v>
      </c>
      <c r="R69">
        <f>ROUND(VLOOKUP(A69,'limit ded'!A$1:G$301,7,FALSE)*100,0)</f>
        <v>1</v>
      </c>
      <c r="S69" s="34" t="s">
        <v>286</v>
      </c>
      <c r="T69" s="43"/>
      <c r="U69" s="43"/>
      <c r="V69" s="43"/>
    </row>
    <row r="70" spans="1:22" x14ac:dyDescent="0.25">
      <c r="A70" t="str">
        <f t="shared" si="1"/>
        <v>CyprusEarthquakeCommercial</v>
      </c>
      <c r="B70" t="s">
        <v>13</v>
      </c>
      <c r="C70" t="s">
        <v>105</v>
      </c>
      <c r="D70" t="s">
        <v>65</v>
      </c>
      <c r="E70" t="s">
        <v>132</v>
      </c>
      <c r="F70" t="s">
        <v>121</v>
      </c>
      <c r="G70" t="s">
        <v>122</v>
      </c>
      <c r="H70" t="s">
        <v>121</v>
      </c>
      <c r="I70" t="s">
        <v>123</v>
      </c>
      <c r="J70" t="s">
        <v>123</v>
      </c>
      <c r="K70" t="s">
        <v>129</v>
      </c>
      <c r="L70" t="s">
        <v>119</v>
      </c>
      <c r="M70" t="s">
        <v>133</v>
      </c>
      <c r="N70" t="s">
        <v>134</v>
      </c>
      <c r="O70" t="s">
        <v>126</v>
      </c>
      <c r="P70">
        <f>ROUND(VLOOKUP(A70,'limit ded'!A$1:G$301,5,FALSE)*100,0)</f>
        <v>2</v>
      </c>
      <c r="Q70">
        <f>ROUND(VLOOKUP(A70,'limit ded'!A$1:G$301,6,FALSE)*100,0)</f>
        <v>93</v>
      </c>
      <c r="R70">
        <f>ROUND(VLOOKUP(A70,'limit ded'!A$1:G$301,7,FALSE)*100,0)</f>
        <v>5</v>
      </c>
      <c r="S70" s="34" t="s">
        <v>287</v>
      </c>
      <c r="T70" s="43"/>
      <c r="U70" s="43"/>
      <c r="V70" s="43"/>
    </row>
    <row r="71" spans="1:22" x14ac:dyDescent="0.25">
      <c r="A71" t="str">
        <f t="shared" si="1"/>
        <v>CyprusEarthquakeResidential</v>
      </c>
      <c r="B71" t="s">
        <v>13</v>
      </c>
      <c r="C71" t="s">
        <v>106</v>
      </c>
      <c r="D71" t="s">
        <v>65</v>
      </c>
      <c r="E71" t="s">
        <v>132</v>
      </c>
      <c r="F71" t="s">
        <v>121</v>
      </c>
      <c r="G71" t="s">
        <v>122</v>
      </c>
      <c r="H71" t="s">
        <v>121</v>
      </c>
      <c r="I71" t="s">
        <v>123</v>
      </c>
      <c r="J71" t="s">
        <v>123</v>
      </c>
      <c r="K71" t="s">
        <v>129</v>
      </c>
      <c r="L71" t="s">
        <v>119</v>
      </c>
      <c r="M71" t="s">
        <v>133</v>
      </c>
      <c r="N71" t="s">
        <v>134</v>
      </c>
      <c r="O71" t="s">
        <v>126</v>
      </c>
      <c r="P71">
        <f>ROUND(VLOOKUP(A71,'limit ded'!A$1:G$301,5,FALSE)*100,0)</f>
        <v>1</v>
      </c>
      <c r="Q71">
        <f>ROUND(VLOOKUP(A71,'limit ded'!A$1:G$301,6,FALSE)*100,0)</f>
        <v>99</v>
      </c>
      <c r="R71">
        <f>ROUND(VLOOKUP(A71,'limit ded'!A$1:G$301,7,FALSE)*100,0)</f>
        <v>0</v>
      </c>
      <c r="S71" s="34" t="s">
        <v>287</v>
      </c>
      <c r="T71" s="43"/>
      <c r="U71" s="43"/>
      <c r="V71" s="43"/>
    </row>
    <row r="72" spans="1:22" x14ac:dyDescent="0.25">
      <c r="A72" t="str">
        <f t="shared" si="1"/>
        <v>Czech RepublicEarthquakeCommercial</v>
      </c>
      <c r="B72" t="s">
        <v>15</v>
      </c>
      <c r="C72" t="s">
        <v>105</v>
      </c>
      <c r="D72" t="s">
        <v>65</v>
      </c>
      <c r="E72" t="s">
        <v>120</v>
      </c>
      <c r="F72" t="s">
        <v>121</v>
      </c>
      <c r="G72" t="s">
        <v>122</v>
      </c>
      <c r="H72" t="s">
        <v>121</v>
      </c>
      <c r="I72" t="s">
        <v>123</v>
      </c>
      <c r="J72" t="s">
        <v>123</v>
      </c>
      <c r="K72" t="s">
        <v>129</v>
      </c>
      <c r="L72" t="s">
        <v>119</v>
      </c>
      <c r="M72" t="s">
        <v>119</v>
      </c>
      <c r="N72" t="s">
        <v>134</v>
      </c>
      <c r="O72" t="s">
        <v>126</v>
      </c>
      <c r="P72">
        <f>ROUND(VLOOKUP(A72,'limit ded'!A$1:G$301,5,FALSE)*100,0)</f>
        <v>0</v>
      </c>
      <c r="Q72">
        <f>ROUND(VLOOKUP(A72,'limit ded'!A$1:G$301,6,FALSE)*100,0)</f>
        <v>24</v>
      </c>
      <c r="R72">
        <f>ROUND(VLOOKUP(A72,'limit ded'!A$1:G$301,7,FALSE)*100,0)</f>
        <v>76</v>
      </c>
      <c r="S72" s="34" t="s">
        <v>305</v>
      </c>
      <c r="T72" s="43"/>
      <c r="U72" s="43"/>
      <c r="V72" s="43"/>
    </row>
    <row r="73" spans="1:22" x14ac:dyDescent="0.25">
      <c r="A73" t="str">
        <f t="shared" si="1"/>
        <v>Czech RepublicEarthquakeResidential</v>
      </c>
      <c r="B73" t="s">
        <v>15</v>
      </c>
      <c r="C73" t="s">
        <v>106</v>
      </c>
      <c r="D73" t="s">
        <v>65</v>
      </c>
      <c r="E73" t="s">
        <v>120</v>
      </c>
      <c r="F73" t="s">
        <v>121</v>
      </c>
      <c r="G73" t="s">
        <v>122</v>
      </c>
      <c r="H73" t="s">
        <v>121</v>
      </c>
      <c r="I73" t="s">
        <v>123</v>
      </c>
      <c r="J73" t="s">
        <v>123</v>
      </c>
      <c r="K73" t="s">
        <v>129</v>
      </c>
      <c r="L73" t="s">
        <v>119</v>
      </c>
      <c r="M73" t="s">
        <v>119</v>
      </c>
      <c r="N73" t="s">
        <v>134</v>
      </c>
      <c r="O73" t="s">
        <v>126</v>
      </c>
      <c r="P73">
        <f>ROUND(VLOOKUP(A73,'limit ded'!A$1:G$301,5,FALSE)*100,0)</f>
        <v>0</v>
      </c>
      <c r="Q73">
        <f>ROUND(VLOOKUP(A73,'limit ded'!A$1:G$301,6,FALSE)*100,0)</f>
        <v>100</v>
      </c>
      <c r="R73">
        <f>ROUND(VLOOKUP(A73,'limit ded'!A$1:G$301,7,FALSE)*100,0)</f>
        <v>0</v>
      </c>
      <c r="S73" s="34" t="s">
        <v>144</v>
      </c>
      <c r="T73" s="43"/>
      <c r="U73" s="43"/>
      <c r="V73" s="43"/>
    </row>
    <row r="74" spans="1:22" x14ac:dyDescent="0.25">
      <c r="A74" t="str">
        <f t="shared" si="1"/>
        <v>DenmarkEarthquakeCommercial</v>
      </c>
      <c r="B74" t="s">
        <v>17</v>
      </c>
      <c r="C74" t="s">
        <v>105</v>
      </c>
      <c r="D74" t="s">
        <v>65</v>
      </c>
      <c r="E74" t="s">
        <v>120</v>
      </c>
      <c r="F74" t="s">
        <v>121</v>
      </c>
      <c r="G74" t="s">
        <v>119</v>
      </c>
      <c r="H74" t="s">
        <v>121</v>
      </c>
      <c r="I74" t="s">
        <v>119</v>
      </c>
      <c r="J74" t="s">
        <v>119</v>
      </c>
      <c r="K74" t="s">
        <v>119</v>
      </c>
      <c r="L74" t="s">
        <v>119</v>
      </c>
      <c r="M74" t="s">
        <v>119</v>
      </c>
      <c r="N74" s="43" t="s">
        <v>198</v>
      </c>
      <c r="O74" t="s">
        <v>119</v>
      </c>
      <c r="P74">
        <f>ROUND(VLOOKUP(A74,'limit ded'!A$1:G$301,5,FALSE)*100,0)</f>
        <v>2</v>
      </c>
      <c r="Q74">
        <f>ROUND(VLOOKUP(A74,'limit ded'!A$1:G$301,6,FALSE)*100,0)</f>
        <v>67</v>
      </c>
      <c r="R74">
        <f>ROUND(VLOOKUP(A74,'limit ded'!A$1:G$301,7,FALSE)*100,0)</f>
        <v>30</v>
      </c>
      <c r="S74" s="34" t="s">
        <v>145</v>
      </c>
      <c r="T74" s="43"/>
      <c r="U74" s="43"/>
      <c r="V74" s="43"/>
    </row>
    <row r="75" spans="1:22" x14ac:dyDescent="0.25">
      <c r="A75" t="str">
        <f t="shared" si="1"/>
        <v>DenmarkEarthquakeResidential</v>
      </c>
      <c r="B75" t="s">
        <v>17</v>
      </c>
      <c r="C75" t="s">
        <v>106</v>
      </c>
      <c r="D75" t="s">
        <v>65</v>
      </c>
      <c r="E75" t="s">
        <v>120</v>
      </c>
      <c r="F75" t="s">
        <v>121</v>
      </c>
      <c r="G75" t="s">
        <v>119</v>
      </c>
      <c r="H75" t="s">
        <v>121</v>
      </c>
      <c r="I75" t="s">
        <v>119</v>
      </c>
      <c r="J75" t="s">
        <v>119</v>
      </c>
      <c r="K75" t="s">
        <v>119</v>
      </c>
      <c r="L75" t="s">
        <v>119</v>
      </c>
      <c r="M75" t="s">
        <v>119</v>
      </c>
      <c r="N75" s="43" t="s">
        <v>198</v>
      </c>
      <c r="O75" t="s">
        <v>119</v>
      </c>
      <c r="P75">
        <f>ROUND(VLOOKUP(A75,'limit ded'!A$1:G$301,5,FALSE)*100,0)</f>
        <v>0</v>
      </c>
      <c r="Q75">
        <f>ROUND(VLOOKUP(A75,'limit ded'!A$1:G$301,6,FALSE)*100,0)</f>
        <v>100</v>
      </c>
      <c r="R75">
        <f>ROUND(VLOOKUP(A75,'limit ded'!A$1:G$301,7,FALSE)*100,0)</f>
        <v>0</v>
      </c>
      <c r="S75" s="34" t="s">
        <v>145</v>
      </c>
      <c r="T75" s="43"/>
      <c r="U75" s="43"/>
      <c r="V75" s="43"/>
    </row>
    <row r="76" spans="1:22" x14ac:dyDescent="0.25">
      <c r="A76" t="str">
        <f t="shared" si="1"/>
        <v>EstoniaEarthquakeCommercial</v>
      </c>
      <c r="B76" t="s">
        <v>19</v>
      </c>
      <c r="C76" t="s">
        <v>105</v>
      </c>
      <c r="D76" t="s">
        <v>65</v>
      </c>
      <c r="E76" t="s">
        <v>119</v>
      </c>
      <c r="F76" t="s">
        <v>119</v>
      </c>
      <c r="G76" t="s">
        <v>119</v>
      </c>
      <c r="H76" t="s">
        <v>119</v>
      </c>
      <c r="I76" t="s">
        <v>119</v>
      </c>
      <c r="J76" t="s">
        <v>119</v>
      </c>
      <c r="K76" t="s">
        <v>119</v>
      </c>
      <c r="L76" t="s">
        <v>119</v>
      </c>
      <c r="M76" t="s">
        <v>119</v>
      </c>
      <c r="N76" s="43" t="s">
        <v>119</v>
      </c>
      <c r="O76" t="s">
        <v>119</v>
      </c>
      <c r="P76">
        <f>ROUND(VLOOKUP(A76,'limit ded'!A$1:G$301,5,FALSE)*100,0)</f>
        <v>0</v>
      </c>
      <c r="Q76">
        <f>ROUND(VLOOKUP(A76,'limit ded'!A$1:G$301,6,FALSE)*100,0)</f>
        <v>100</v>
      </c>
      <c r="R76">
        <f>ROUND(VLOOKUP(A76,'limit ded'!A$1:G$301,7,FALSE)*100,0)</f>
        <v>0</v>
      </c>
      <c r="S76" s="34" t="s">
        <v>214</v>
      </c>
      <c r="T76" s="43"/>
      <c r="U76" s="43"/>
      <c r="V76" s="43"/>
    </row>
    <row r="77" spans="1:22" x14ac:dyDescent="0.25">
      <c r="A77" t="str">
        <f t="shared" si="1"/>
        <v>EstoniaEarthquakeResidential</v>
      </c>
      <c r="B77" t="s">
        <v>19</v>
      </c>
      <c r="C77" t="s">
        <v>106</v>
      </c>
      <c r="D77" t="s">
        <v>65</v>
      </c>
      <c r="E77" t="s">
        <v>119</v>
      </c>
      <c r="F77" t="s">
        <v>119</v>
      </c>
      <c r="G77" t="s">
        <v>119</v>
      </c>
      <c r="H77" t="s">
        <v>119</v>
      </c>
      <c r="I77" t="s">
        <v>119</v>
      </c>
      <c r="J77" t="s">
        <v>119</v>
      </c>
      <c r="K77" t="s">
        <v>119</v>
      </c>
      <c r="L77" t="s">
        <v>119</v>
      </c>
      <c r="M77" t="s">
        <v>119</v>
      </c>
      <c r="N77" s="43" t="s">
        <v>119</v>
      </c>
      <c r="O77" t="s">
        <v>119</v>
      </c>
      <c r="P77">
        <f>ROUND(VLOOKUP(A77,'limit ded'!A$1:G$301,5,FALSE)*100,0)</f>
        <v>0</v>
      </c>
      <c r="Q77">
        <f>ROUND(VLOOKUP(A77,'limit ded'!A$1:G$301,6,FALSE)*100,0)</f>
        <v>100</v>
      </c>
      <c r="R77">
        <f>ROUND(VLOOKUP(A77,'limit ded'!A$1:G$301,7,FALSE)*100,0)</f>
        <v>0</v>
      </c>
      <c r="S77" s="34" t="s">
        <v>214</v>
      </c>
      <c r="T77" s="43"/>
      <c r="U77" s="43"/>
      <c r="V77" s="43"/>
    </row>
    <row r="78" spans="1:22" x14ac:dyDescent="0.25">
      <c r="A78" t="str">
        <f t="shared" si="1"/>
        <v>FinlandEarthquakeCommercial</v>
      </c>
      <c r="B78" t="s">
        <v>21</v>
      </c>
      <c r="C78" t="s">
        <v>105</v>
      </c>
      <c r="D78" t="s">
        <v>65</v>
      </c>
      <c r="E78" t="s">
        <v>119</v>
      </c>
      <c r="F78" t="s">
        <v>119</v>
      </c>
      <c r="G78" t="s">
        <v>119</v>
      </c>
      <c r="H78" t="s">
        <v>121</v>
      </c>
      <c r="I78" t="s">
        <v>119</v>
      </c>
      <c r="J78" t="s">
        <v>119</v>
      </c>
      <c r="K78" t="s">
        <v>119</v>
      </c>
      <c r="L78" t="s">
        <v>119</v>
      </c>
      <c r="M78" t="s">
        <v>119</v>
      </c>
      <c r="N78" t="s">
        <v>134</v>
      </c>
      <c r="O78" t="s">
        <v>119</v>
      </c>
      <c r="P78">
        <f>ROUND(VLOOKUP(A78,'limit ded'!A$1:G$301,5,FALSE)*100,0)</f>
        <v>3</v>
      </c>
      <c r="Q78">
        <f>ROUND(VLOOKUP(A78,'limit ded'!A$1:G$301,6,FALSE)*100,0)</f>
        <v>61</v>
      </c>
      <c r="R78">
        <f>ROUND(VLOOKUP(A78,'limit ded'!A$1:G$301,7,FALSE)*100,0)</f>
        <v>36</v>
      </c>
      <c r="S78" s="34" t="s">
        <v>138</v>
      </c>
      <c r="T78" s="43"/>
      <c r="U78" s="43"/>
      <c r="V78" s="43"/>
    </row>
    <row r="79" spans="1:22" x14ac:dyDescent="0.25">
      <c r="A79" t="str">
        <f t="shared" si="1"/>
        <v>FinlandEarthquakeResidential</v>
      </c>
      <c r="B79" t="s">
        <v>21</v>
      </c>
      <c r="C79" t="s">
        <v>106</v>
      </c>
      <c r="D79" t="s">
        <v>65</v>
      </c>
      <c r="E79" t="s">
        <v>119</v>
      </c>
      <c r="F79" t="s">
        <v>119</v>
      </c>
      <c r="G79" t="s">
        <v>119</v>
      </c>
      <c r="H79" t="s">
        <v>121</v>
      </c>
      <c r="I79" t="s">
        <v>119</v>
      </c>
      <c r="J79" t="s">
        <v>119</v>
      </c>
      <c r="K79" t="s">
        <v>119</v>
      </c>
      <c r="L79" t="s">
        <v>119</v>
      </c>
      <c r="M79" t="s">
        <v>119</v>
      </c>
      <c r="N79" t="s">
        <v>134</v>
      </c>
      <c r="O79" t="s">
        <v>119</v>
      </c>
      <c r="P79">
        <f>ROUND(VLOOKUP(A79,'limit ded'!A$1:G$301,5,FALSE)*100,0)</f>
        <v>0</v>
      </c>
      <c r="Q79">
        <f>ROUND(VLOOKUP(A79,'limit ded'!A$1:G$301,6,FALSE)*100,0)</f>
        <v>100</v>
      </c>
      <c r="R79">
        <f>ROUND(VLOOKUP(A79,'limit ded'!A$1:G$301,7,FALSE)*100,0)</f>
        <v>0</v>
      </c>
      <c r="S79" s="34" t="s">
        <v>138</v>
      </c>
      <c r="T79" s="43"/>
      <c r="U79" s="43"/>
      <c r="V79" s="43"/>
    </row>
    <row r="80" spans="1:22" x14ac:dyDescent="0.25">
      <c r="A80" t="str">
        <f t="shared" si="1"/>
        <v>FranceEarthquakeCommercial</v>
      </c>
      <c r="B80" t="s">
        <v>23</v>
      </c>
      <c r="C80" t="s">
        <v>105</v>
      </c>
      <c r="D80" t="s">
        <v>65</v>
      </c>
      <c r="E80" t="s">
        <v>132</v>
      </c>
      <c r="F80" t="s">
        <v>135</v>
      </c>
      <c r="G80" t="s">
        <v>122</v>
      </c>
      <c r="H80" t="s">
        <v>135</v>
      </c>
      <c r="I80" t="s">
        <v>123</v>
      </c>
      <c r="J80" t="s">
        <v>136</v>
      </c>
      <c r="K80" t="s">
        <v>124</v>
      </c>
      <c r="L80" t="s">
        <v>119</v>
      </c>
      <c r="M80" t="s">
        <v>126</v>
      </c>
      <c r="N80" t="s">
        <v>127</v>
      </c>
      <c r="O80" t="s">
        <v>126</v>
      </c>
      <c r="P80">
        <f>ROUND(VLOOKUP(A80,'limit ded'!A$1:G$301,5,FALSE)*100,0)</f>
        <v>1</v>
      </c>
      <c r="Q80">
        <f>ROUND(VLOOKUP(A80,'limit ded'!A$1:G$301,6,FALSE)*100,0)</f>
        <v>89</v>
      </c>
      <c r="R80">
        <f>ROUND(VLOOKUP(A80,'limit ded'!A$1:G$301,7,FALSE)*100,0)</f>
        <v>10</v>
      </c>
      <c r="S80" s="34" t="s">
        <v>235</v>
      </c>
      <c r="T80" s="43"/>
      <c r="U80" s="43"/>
      <c r="V80" s="43"/>
    </row>
    <row r="81" spans="1:22" x14ac:dyDescent="0.25">
      <c r="A81" t="str">
        <f t="shared" si="1"/>
        <v>FranceEarthquakeResidential</v>
      </c>
      <c r="B81" t="s">
        <v>23</v>
      </c>
      <c r="C81" t="s">
        <v>106</v>
      </c>
      <c r="D81" t="s">
        <v>65</v>
      </c>
      <c r="E81" t="s">
        <v>132</v>
      </c>
      <c r="F81" t="s">
        <v>135</v>
      </c>
      <c r="G81" t="s">
        <v>122</v>
      </c>
      <c r="H81" t="s">
        <v>135</v>
      </c>
      <c r="I81" t="s">
        <v>123</v>
      </c>
      <c r="J81" t="s">
        <v>136</v>
      </c>
      <c r="K81" t="s">
        <v>124</v>
      </c>
      <c r="L81" t="s">
        <v>119</v>
      </c>
      <c r="M81" t="s">
        <v>126</v>
      </c>
      <c r="N81" t="s">
        <v>127</v>
      </c>
      <c r="O81" t="s">
        <v>126</v>
      </c>
      <c r="P81">
        <f>ROUND(VLOOKUP(A81,'limit ded'!A$1:G$301,5,FALSE)*100,0)</f>
        <v>0</v>
      </c>
      <c r="Q81">
        <f>ROUND(VLOOKUP(A81,'limit ded'!A$1:G$301,6,FALSE)*100,0)</f>
        <v>98</v>
      </c>
      <c r="R81">
        <f>ROUND(VLOOKUP(A81,'limit ded'!A$1:G$301,7,FALSE)*100,0)</f>
        <v>2</v>
      </c>
      <c r="S81" s="34" t="s">
        <v>235</v>
      </c>
      <c r="T81" s="43"/>
      <c r="U81" s="43"/>
      <c r="V81" s="43"/>
    </row>
    <row r="82" spans="1:22" x14ac:dyDescent="0.25">
      <c r="A82" t="str">
        <f t="shared" si="1"/>
        <v>GermanyEarthquakeCommercial</v>
      </c>
      <c r="B82" t="s">
        <v>25</v>
      </c>
      <c r="C82" t="s">
        <v>105</v>
      </c>
      <c r="D82" t="s">
        <v>65</v>
      </c>
      <c r="E82" t="s">
        <v>120</v>
      </c>
      <c r="F82" t="s">
        <v>121</v>
      </c>
      <c r="G82" t="s">
        <v>121</v>
      </c>
      <c r="H82" t="s">
        <v>121</v>
      </c>
      <c r="I82" t="s">
        <v>123</v>
      </c>
      <c r="J82" t="s">
        <v>123</v>
      </c>
      <c r="K82" t="s">
        <v>121</v>
      </c>
      <c r="L82" t="s">
        <v>125</v>
      </c>
      <c r="M82" t="s">
        <v>133</v>
      </c>
      <c r="N82" t="s">
        <v>131</v>
      </c>
      <c r="O82" t="s">
        <v>126</v>
      </c>
      <c r="P82">
        <f>ROUND(VLOOKUP(A82,'limit ded'!A$1:G$301,5,FALSE)*100,0)</f>
        <v>0</v>
      </c>
      <c r="Q82">
        <f>ROUND(VLOOKUP(A82,'limit ded'!A$1:G$301,6,FALSE)*100,0)</f>
        <v>66</v>
      </c>
      <c r="R82">
        <f>ROUND(VLOOKUP(A82,'limit ded'!A$1:G$301,7,FALSE)*100,0)</f>
        <v>34</v>
      </c>
      <c r="S82" s="43" t="s">
        <v>208</v>
      </c>
      <c r="T82" s="43"/>
      <c r="U82" s="43"/>
      <c r="V82" s="43"/>
    </row>
    <row r="83" spans="1:22" x14ac:dyDescent="0.25">
      <c r="A83" t="str">
        <f t="shared" si="1"/>
        <v>GermanyEarthquakeResidential</v>
      </c>
      <c r="B83" t="s">
        <v>25</v>
      </c>
      <c r="C83" t="s">
        <v>106</v>
      </c>
      <c r="D83" t="s">
        <v>65</v>
      </c>
      <c r="E83" t="s">
        <v>120</v>
      </c>
      <c r="F83" t="s">
        <v>121</v>
      </c>
      <c r="G83" t="s">
        <v>121</v>
      </c>
      <c r="H83" t="s">
        <v>121</v>
      </c>
      <c r="I83" t="s">
        <v>123</v>
      </c>
      <c r="J83" t="s">
        <v>123</v>
      </c>
      <c r="K83" t="s">
        <v>121</v>
      </c>
      <c r="L83" t="s">
        <v>125</v>
      </c>
      <c r="M83" t="s">
        <v>133</v>
      </c>
      <c r="N83" t="s">
        <v>131</v>
      </c>
      <c r="O83" t="s">
        <v>126</v>
      </c>
      <c r="P83">
        <f>ROUND(VLOOKUP(A83,'limit ded'!A$1:G$301,5,FALSE)*100,0)</f>
        <v>0</v>
      </c>
      <c r="Q83">
        <f>ROUND(VLOOKUP(A83,'limit ded'!A$1:G$301,6,FALSE)*100,0)</f>
        <v>95</v>
      </c>
      <c r="R83">
        <f>ROUND(VLOOKUP(A83,'limit ded'!A$1:G$301,7,FALSE)*100,0)</f>
        <v>5</v>
      </c>
      <c r="S83" s="43" t="s">
        <v>208</v>
      </c>
      <c r="T83" s="43"/>
      <c r="U83" s="43"/>
      <c r="V83" s="43"/>
    </row>
    <row r="84" spans="1:22" x14ac:dyDescent="0.25">
      <c r="A84" t="str">
        <f t="shared" si="1"/>
        <v>GreeceEarthquakeCommercial</v>
      </c>
      <c r="B84" t="s">
        <v>27</v>
      </c>
      <c r="C84" t="s">
        <v>105</v>
      </c>
      <c r="D84" t="s">
        <v>65</v>
      </c>
      <c r="E84" t="s">
        <v>120</v>
      </c>
      <c r="F84" t="s">
        <v>121</v>
      </c>
      <c r="G84" t="s">
        <v>122</v>
      </c>
      <c r="H84" t="s">
        <v>121</v>
      </c>
      <c r="I84" t="s">
        <v>123</v>
      </c>
      <c r="J84" t="s">
        <v>123</v>
      </c>
      <c r="K84" t="s">
        <v>124</v>
      </c>
      <c r="L84" t="s">
        <v>119</v>
      </c>
      <c r="M84" t="s">
        <v>130</v>
      </c>
      <c r="N84" t="s">
        <v>198</v>
      </c>
      <c r="O84" t="s">
        <v>126</v>
      </c>
      <c r="P84">
        <f>ROUND(VLOOKUP(A84,'limit ded'!A$1:G$301,5,FALSE)*100,0)</f>
        <v>1</v>
      </c>
      <c r="Q84">
        <f>ROUND(VLOOKUP(A84,'limit ded'!A$1:G$301,6,FALSE)*100,0)</f>
        <v>80</v>
      </c>
      <c r="R84">
        <f>ROUND(VLOOKUP(A84,'limit ded'!A$1:G$301,7,FALSE)*100,0)</f>
        <v>19</v>
      </c>
      <c r="S84" s="34" t="s">
        <v>288</v>
      </c>
      <c r="T84" s="43"/>
      <c r="U84" s="43"/>
      <c r="V84" s="43"/>
    </row>
    <row r="85" spans="1:22" x14ac:dyDescent="0.25">
      <c r="A85" t="str">
        <f t="shared" si="1"/>
        <v>GreeceEarthquakeResidential</v>
      </c>
      <c r="B85" t="s">
        <v>27</v>
      </c>
      <c r="C85" t="s">
        <v>106</v>
      </c>
      <c r="D85" t="s">
        <v>65</v>
      </c>
      <c r="E85" t="s">
        <v>120</v>
      </c>
      <c r="F85" t="s">
        <v>121</v>
      </c>
      <c r="G85" t="s">
        <v>122</v>
      </c>
      <c r="H85" t="s">
        <v>121</v>
      </c>
      <c r="I85" t="s">
        <v>123</v>
      </c>
      <c r="J85" t="s">
        <v>123</v>
      </c>
      <c r="K85" t="s">
        <v>124</v>
      </c>
      <c r="L85" t="s">
        <v>119</v>
      </c>
      <c r="M85" t="s">
        <v>130</v>
      </c>
      <c r="N85" t="s">
        <v>198</v>
      </c>
      <c r="O85" t="s">
        <v>126</v>
      </c>
      <c r="P85">
        <f>ROUND(VLOOKUP(A85,'limit ded'!A$1:G$301,5,FALSE)*100,0)</f>
        <v>1</v>
      </c>
      <c r="Q85">
        <f>ROUND(VLOOKUP(A85,'limit ded'!A$1:G$301,6,FALSE)*100,0)</f>
        <v>98</v>
      </c>
      <c r="R85">
        <f>ROUND(VLOOKUP(A85,'limit ded'!A$1:G$301,7,FALSE)*100,0)</f>
        <v>1</v>
      </c>
      <c r="S85" s="34" t="s">
        <v>288</v>
      </c>
      <c r="T85" s="43"/>
      <c r="U85" s="43"/>
      <c r="V85" s="43"/>
    </row>
    <row r="86" spans="1:22" x14ac:dyDescent="0.25">
      <c r="A86" t="str">
        <f t="shared" si="1"/>
        <v>HungaryEarthquakeCommercial</v>
      </c>
      <c r="B86" t="s">
        <v>29</v>
      </c>
      <c r="C86" t="s">
        <v>105</v>
      </c>
      <c r="D86" t="s">
        <v>65</v>
      </c>
      <c r="E86" t="s">
        <v>119</v>
      </c>
      <c r="F86" t="s">
        <v>119</v>
      </c>
      <c r="G86" t="s">
        <v>119</v>
      </c>
      <c r="H86" t="s">
        <v>121</v>
      </c>
      <c r="I86" t="s">
        <v>123</v>
      </c>
      <c r="J86" t="s">
        <v>123</v>
      </c>
      <c r="K86" t="s">
        <v>138</v>
      </c>
      <c r="L86" t="s">
        <v>119</v>
      </c>
      <c r="M86" t="s">
        <v>119</v>
      </c>
      <c r="N86" t="s">
        <v>134</v>
      </c>
      <c r="O86" t="s">
        <v>119</v>
      </c>
      <c r="P86">
        <f>ROUND(VLOOKUP(A86,'limit ded'!A$1:G$301,5,FALSE)*100,0)</f>
        <v>0</v>
      </c>
      <c r="Q86">
        <f>ROUND(VLOOKUP(A86,'limit ded'!A$1:G$301,6,FALSE)*100,0)</f>
        <v>74</v>
      </c>
      <c r="R86">
        <f>ROUND(VLOOKUP(A86,'limit ded'!A$1:G$301,7,FALSE)*100,0)</f>
        <v>25</v>
      </c>
      <c r="S86" s="34" t="s">
        <v>138</v>
      </c>
      <c r="T86" s="43"/>
      <c r="U86" s="43"/>
      <c r="V86" s="43"/>
    </row>
    <row r="87" spans="1:22" x14ac:dyDescent="0.25">
      <c r="A87" t="str">
        <f t="shared" si="1"/>
        <v>HungaryEarthquakeResidential</v>
      </c>
      <c r="B87" t="s">
        <v>29</v>
      </c>
      <c r="C87" t="s">
        <v>106</v>
      </c>
      <c r="D87" t="s">
        <v>65</v>
      </c>
      <c r="E87" t="s">
        <v>119</v>
      </c>
      <c r="F87" t="s">
        <v>119</v>
      </c>
      <c r="G87" t="s">
        <v>119</v>
      </c>
      <c r="H87" t="s">
        <v>121</v>
      </c>
      <c r="I87" t="s">
        <v>123</v>
      </c>
      <c r="J87" t="s">
        <v>123</v>
      </c>
      <c r="K87" t="s">
        <v>138</v>
      </c>
      <c r="L87" t="s">
        <v>119</v>
      </c>
      <c r="M87" t="s">
        <v>119</v>
      </c>
      <c r="N87" t="s">
        <v>134</v>
      </c>
      <c r="O87" t="s">
        <v>119</v>
      </c>
      <c r="P87">
        <f>ROUND(VLOOKUP(A87,'limit ded'!A$1:G$301,5,FALSE)*100,0)</f>
        <v>0</v>
      </c>
      <c r="Q87">
        <f>ROUND(VLOOKUP(A87,'limit ded'!A$1:G$301,6,FALSE)*100,0)</f>
        <v>100</v>
      </c>
      <c r="R87">
        <f>ROUND(VLOOKUP(A87,'limit ded'!A$1:G$301,7,FALSE)*100,0)</f>
        <v>0</v>
      </c>
      <c r="S87" s="34" t="s">
        <v>138</v>
      </c>
      <c r="T87" s="43"/>
      <c r="U87" s="43"/>
      <c r="V87" s="43"/>
    </row>
    <row r="88" spans="1:22" x14ac:dyDescent="0.25">
      <c r="A88" t="str">
        <f t="shared" si="1"/>
        <v>IcelandEarthquakeCommercial</v>
      </c>
      <c r="B88" t="s">
        <v>31</v>
      </c>
      <c r="C88" t="s">
        <v>105</v>
      </c>
      <c r="D88" t="s">
        <v>65</v>
      </c>
      <c r="E88" t="s">
        <v>132</v>
      </c>
      <c r="F88" t="s">
        <v>135</v>
      </c>
      <c r="G88" s="43" t="s">
        <v>139</v>
      </c>
      <c r="H88" t="s">
        <v>135</v>
      </c>
      <c r="I88" t="s">
        <v>136</v>
      </c>
      <c r="J88" t="s">
        <v>123</v>
      </c>
      <c r="K88" s="43" t="s">
        <v>119</v>
      </c>
      <c r="L88" t="s">
        <v>119</v>
      </c>
      <c r="M88" t="s">
        <v>126</v>
      </c>
      <c r="N88" t="s">
        <v>127</v>
      </c>
      <c r="O88" t="s">
        <v>126</v>
      </c>
      <c r="P88">
        <f>ROUND(VLOOKUP(A88,'limit ded'!A$1:G$301,5,FALSE)*100,0)</f>
        <v>6</v>
      </c>
      <c r="Q88">
        <f>ROUND(VLOOKUP(A88,'limit ded'!A$1:G$301,6,FALSE)*100,0)</f>
        <v>91</v>
      </c>
      <c r="R88">
        <f>ROUND(VLOOKUP(A88,'limit ded'!A$1:G$301,7,FALSE)*100,0)</f>
        <v>2</v>
      </c>
      <c r="S88" s="34" t="s">
        <v>203</v>
      </c>
      <c r="T88" s="43"/>
      <c r="U88" s="43"/>
      <c r="V88" s="43"/>
    </row>
    <row r="89" spans="1:22" x14ac:dyDescent="0.25">
      <c r="A89" t="str">
        <f t="shared" si="1"/>
        <v>IcelandEarthquakeResidential</v>
      </c>
      <c r="B89" t="s">
        <v>31</v>
      </c>
      <c r="C89" t="s">
        <v>106</v>
      </c>
      <c r="D89" t="s">
        <v>65</v>
      </c>
      <c r="E89" t="s">
        <v>132</v>
      </c>
      <c r="F89" t="s">
        <v>135</v>
      </c>
      <c r="G89" s="43" t="s">
        <v>139</v>
      </c>
      <c r="H89" t="s">
        <v>135</v>
      </c>
      <c r="I89" t="s">
        <v>136</v>
      </c>
      <c r="J89" t="s">
        <v>123</v>
      </c>
      <c r="K89" s="43" t="s">
        <v>119</v>
      </c>
      <c r="L89" t="s">
        <v>119</v>
      </c>
      <c r="M89" t="s">
        <v>126</v>
      </c>
      <c r="N89" t="s">
        <v>127</v>
      </c>
      <c r="O89" t="s">
        <v>126</v>
      </c>
      <c r="P89">
        <f>ROUND(VLOOKUP(A89,'limit ded'!A$1:G$301,5,FALSE)*100,0)</f>
        <v>0</v>
      </c>
      <c r="Q89">
        <f>ROUND(VLOOKUP(A89,'limit ded'!A$1:G$301,6,FALSE)*100,0)</f>
        <v>0</v>
      </c>
      <c r="R89">
        <f>ROUND(VLOOKUP(A89,'limit ded'!A$1:G$301,7,FALSE)*100,0)</f>
        <v>0</v>
      </c>
      <c r="S89" s="34" t="s">
        <v>203</v>
      </c>
      <c r="T89" s="43"/>
      <c r="U89" s="43"/>
      <c r="V89" s="43"/>
    </row>
    <row r="90" spans="1:22" x14ac:dyDescent="0.25">
      <c r="A90" t="str">
        <f t="shared" si="1"/>
        <v>IrelandEarthquakeCommercial</v>
      </c>
      <c r="B90" t="s">
        <v>33</v>
      </c>
      <c r="C90" t="s">
        <v>105</v>
      </c>
      <c r="D90" t="s">
        <v>65</v>
      </c>
      <c r="E90" t="s">
        <v>119</v>
      </c>
      <c r="F90" t="s">
        <v>119</v>
      </c>
      <c r="G90" t="s">
        <v>119</v>
      </c>
      <c r="H90" t="s">
        <v>119</v>
      </c>
      <c r="I90" t="s">
        <v>119</v>
      </c>
      <c r="J90" t="s">
        <v>119</v>
      </c>
      <c r="K90" t="s">
        <v>121</v>
      </c>
      <c r="L90" t="s">
        <v>119</v>
      </c>
      <c r="M90" t="s">
        <v>119</v>
      </c>
      <c r="N90" t="s">
        <v>134</v>
      </c>
      <c r="O90" t="s">
        <v>119</v>
      </c>
      <c r="P90">
        <f>ROUND(VLOOKUP(A90,'limit ded'!A$1:G$301,5,FALSE)*100,0)</f>
        <v>2</v>
      </c>
      <c r="Q90">
        <f>ROUND(VLOOKUP(A90,'limit ded'!A$1:G$301,6,FALSE)*100,0)</f>
        <v>95</v>
      </c>
      <c r="R90">
        <f>ROUND(VLOOKUP(A90,'limit ded'!A$1:G$301,7,FALSE)*100,0)</f>
        <v>3</v>
      </c>
      <c r="S90" s="34" t="s">
        <v>234</v>
      </c>
      <c r="T90" s="43"/>
      <c r="U90" s="43"/>
      <c r="V90" s="43"/>
    </row>
    <row r="91" spans="1:22" x14ac:dyDescent="0.25">
      <c r="A91" t="str">
        <f t="shared" si="1"/>
        <v>IrelandEarthquakeResidential</v>
      </c>
      <c r="B91" t="s">
        <v>33</v>
      </c>
      <c r="C91" t="s">
        <v>106</v>
      </c>
      <c r="D91" t="s">
        <v>65</v>
      </c>
      <c r="E91" s="34" t="s">
        <v>119</v>
      </c>
      <c r="F91" t="s">
        <v>119</v>
      </c>
      <c r="G91" t="s">
        <v>119</v>
      </c>
      <c r="H91" t="s">
        <v>119</v>
      </c>
      <c r="I91" t="s">
        <v>119</v>
      </c>
      <c r="J91" t="s">
        <v>119</v>
      </c>
      <c r="K91" t="s">
        <v>121</v>
      </c>
      <c r="L91" t="s">
        <v>119</v>
      </c>
      <c r="M91" t="s">
        <v>119</v>
      </c>
      <c r="N91" t="s">
        <v>134</v>
      </c>
      <c r="O91" t="s">
        <v>119</v>
      </c>
      <c r="P91">
        <f>ROUND(VLOOKUP(A91,'limit ded'!A$1:G$301,5,FALSE)*100,0)</f>
        <v>0</v>
      </c>
      <c r="Q91">
        <f>ROUND(VLOOKUP(A91,'limit ded'!A$1:G$301,6,FALSE)*100,0)</f>
        <v>100</v>
      </c>
      <c r="R91">
        <f>ROUND(VLOOKUP(A91,'limit ded'!A$1:G$301,7,FALSE)*100,0)</f>
        <v>0</v>
      </c>
      <c r="S91" s="44" t="s">
        <v>232</v>
      </c>
      <c r="T91" s="43"/>
      <c r="U91" s="43"/>
      <c r="V91" s="43"/>
    </row>
    <row r="92" spans="1:22" x14ac:dyDescent="0.25">
      <c r="A92" t="str">
        <f t="shared" si="1"/>
        <v>ItalyEarthquakeCommercial</v>
      </c>
      <c r="B92" t="s">
        <v>35</v>
      </c>
      <c r="C92" t="s">
        <v>105</v>
      </c>
      <c r="D92" t="s">
        <v>65</v>
      </c>
      <c r="E92" t="s">
        <v>120</v>
      </c>
      <c r="F92" t="s">
        <v>121</v>
      </c>
      <c r="G92" t="s">
        <v>121</v>
      </c>
      <c r="H92" t="s">
        <v>121</v>
      </c>
      <c r="I92" t="s">
        <v>123</v>
      </c>
      <c r="J92" t="s">
        <v>123</v>
      </c>
      <c r="K92" t="s">
        <v>129</v>
      </c>
      <c r="L92" t="s">
        <v>119</v>
      </c>
      <c r="M92" t="s">
        <v>133</v>
      </c>
      <c r="N92" t="s">
        <v>198</v>
      </c>
      <c r="O92" t="s">
        <v>133</v>
      </c>
      <c r="P92">
        <f>ROUND(VLOOKUP(A92,'limit ded'!A$1:G$301,5,FALSE)*100,0)</f>
        <v>2</v>
      </c>
      <c r="Q92">
        <f>ROUND(VLOOKUP(A92,'limit ded'!A$1:G$301,6,FALSE)*100,0)</f>
        <v>31</v>
      </c>
      <c r="R92">
        <f>ROUND(VLOOKUP(A92,'limit ded'!A$1:G$301,7,FALSE)*100,0)</f>
        <v>68</v>
      </c>
      <c r="S92" s="34" t="s">
        <v>221</v>
      </c>
      <c r="T92" s="43"/>
      <c r="U92" s="43"/>
      <c r="V92" s="43"/>
    </row>
    <row r="93" spans="1:22" x14ac:dyDescent="0.25">
      <c r="A93" t="str">
        <f t="shared" si="1"/>
        <v>ItalyEarthquakeResidential</v>
      </c>
      <c r="B93" t="s">
        <v>35</v>
      </c>
      <c r="C93" t="s">
        <v>106</v>
      </c>
      <c r="D93" t="s">
        <v>65</v>
      </c>
      <c r="E93" t="s">
        <v>120</v>
      </c>
      <c r="F93" t="s">
        <v>121</v>
      </c>
      <c r="G93" t="s">
        <v>121</v>
      </c>
      <c r="H93" t="s">
        <v>121</v>
      </c>
      <c r="I93" t="s">
        <v>123</v>
      </c>
      <c r="J93" t="s">
        <v>123</v>
      </c>
      <c r="K93" t="s">
        <v>129</v>
      </c>
      <c r="L93" t="s">
        <v>119</v>
      </c>
      <c r="M93" t="s">
        <v>130</v>
      </c>
      <c r="N93" t="s">
        <v>198</v>
      </c>
      <c r="O93" t="s">
        <v>133</v>
      </c>
      <c r="P93">
        <f>ROUND(VLOOKUP(A93,'limit ded'!A$1:G$301,5,FALSE)*100,0)</f>
        <v>6</v>
      </c>
      <c r="Q93">
        <f>ROUND(VLOOKUP(A93,'limit ded'!A$1:G$301,6,FALSE)*100,0)</f>
        <v>63</v>
      </c>
      <c r="R93">
        <f>ROUND(VLOOKUP(A93,'limit ded'!A$1:G$301,7,FALSE)*100,0)</f>
        <v>31</v>
      </c>
      <c r="S93" s="34" t="s">
        <v>221</v>
      </c>
      <c r="T93" s="43"/>
      <c r="U93" s="43"/>
      <c r="V93" s="43"/>
    </row>
    <row r="94" spans="1:22" x14ac:dyDescent="0.25">
      <c r="A94" t="str">
        <f t="shared" si="1"/>
        <v>LatviaEarthquakeCommercial</v>
      </c>
      <c r="B94" t="s">
        <v>37</v>
      </c>
      <c r="C94" t="s">
        <v>105</v>
      </c>
      <c r="D94" t="s">
        <v>65</v>
      </c>
      <c r="E94" t="s">
        <v>119</v>
      </c>
      <c r="F94" t="s">
        <v>119</v>
      </c>
      <c r="G94" t="s">
        <v>119</v>
      </c>
      <c r="H94" t="s">
        <v>121</v>
      </c>
      <c r="I94" t="s">
        <v>123</v>
      </c>
      <c r="J94" t="s">
        <v>123</v>
      </c>
      <c r="K94" t="s">
        <v>119</v>
      </c>
      <c r="L94" t="s">
        <v>119</v>
      </c>
      <c r="M94" t="s">
        <v>119</v>
      </c>
      <c r="N94" t="s">
        <v>131</v>
      </c>
      <c r="O94" t="s">
        <v>119</v>
      </c>
      <c r="P94">
        <f>ROUND(VLOOKUP(A94,'limit ded'!A$1:G$301,5,FALSE)*100,0)</f>
        <v>1</v>
      </c>
      <c r="Q94">
        <f>ROUND(VLOOKUP(A94,'limit ded'!A$1:G$301,6,FALSE)*100,0)</f>
        <v>65</v>
      </c>
      <c r="R94">
        <f>ROUND(VLOOKUP(A94,'limit ded'!A$1:G$301,7,FALSE)*100,0)</f>
        <v>35</v>
      </c>
      <c r="S94" s="34" t="s">
        <v>144</v>
      </c>
      <c r="T94" s="43"/>
      <c r="U94" s="43"/>
      <c r="V94" s="43"/>
    </row>
    <row r="95" spans="1:22" x14ac:dyDescent="0.25">
      <c r="A95" t="str">
        <f t="shared" si="1"/>
        <v>LatviaEarthquakeResidential</v>
      </c>
      <c r="B95" t="s">
        <v>37</v>
      </c>
      <c r="C95" t="s">
        <v>106</v>
      </c>
      <c r="D95" t="s">
        <v>65</v>
      </c>
      <c r="E95" t="s">
        <v>119</v>
      </c>
      <c r="F95" t="s">
        <v>119</v>
      </c>
      <c r="G95" t="s">
        <v>119</v>
      </c>
      <c r="H95" t="s">
        <v>121</v>
      </c>
      <c r="I95" t="s">
        <v>123</v>
      </c>
      <c r="J95" t="s">
        <v>123</v>
      </c>
      <c r="K95" t="s">
        <v>119</v>
      </c>
      <c r="L95" t="s">
        <v>119</v>
      </c>
      <c r="M95" t="s">
        <v>119</v>
      </c>
      <c r="N95" t="s">
        <v>131</v>
      </c>
      <c r="O95" t="s">
        <v>119</v>
      </c>
      <c r="P95">
        <f>ROUND(VLOOKUP(A95,'limit ded'!A$1:G$301,5,FALSE)*100,0)</f>
        <v>0</v>
      </c>
      <c r="Q95">
        <f>ROUND(VLOOKUP(A95,'limit ded'!A$1:G$301,6,FALSE)*100,0)</f>
        <v>98</v>
      </c>
      <c r="R95">
        <f>ROUND(VLOOKUP(A95,'limit ded'!A$1:G$301,7,FALSE)*100,0)</f>
        <v>2</v>
      </c>
      <c r="S95" s="34" t="s">
        <v>144</v>
      </c>
      <c r="T95" s="43"/>
      <c r="U95" s="43"/>
      <c r="V95" s="43"/>
    </row>
    <row r="96" spans="1:22" x14ac:dyDescent="0.25">
      <c r="A96" t="str">
        <f t="shared" si="1"/>
        <v>LiechtensteinEarthquakeCommercial</v>
      </c>
      <c r="B96" t="s">
        <v>39</v>
      </c>
      <c r="C96" t="s">
        <v>105</v>
      </c>
      <c r="D96" t="s">
        <v>65</v>
      </c>
      <c r="E96" t="s">
        <v>120</v>
      </c>
      <c r="F96" t="s">
        <v>121</v>
      </c>
      <c r="G96" t="s">
        <v>122</v>
      </c>
      <c r="H96" t="s">
        <v>121</v>
      </c>
      <c r="I96" t="s">
        <v>123</v>
      </c>
      <c r="J96" t="s">
        <v>123</v>
      </c>
      <c r="K96" t="s">
        <v>129</v>
      </c>
      <c r="L96" t="s">
        <v>125</v>
      </c>
      <c r="M96" t="s">
        <v>126</v>
      </c>
      <c r="N96" t="s">
        <v>127</v>
      </c>
      <c r="O96" t="s">
        <v>126</v>
      </c>
      <c r="P96">
        <f>ROUND(VLOOKUP(A96,'limit ded'!A$1:G$301,5,FALSE)*100,0)</f>
        <v>0</v>
      </c>
      <c r="Q96">
        <f>ROUND(VLOOKUP(A96,'limit ded'!A$1:G$301,6,FALSE)*100,0)</f>
        <v>81</v>
      </c>
      <c r="R96">
        <f>ROUND(VLOOKUP(A96,'limit ded'!A$1:G$301,7,FALSE)*100,0)</f>
        <v>18</v>
      </c>
      <c r="S96" s="34" t="s">
        <v>215</v>
      </c>
      <c r="T96" s="43"/>
      <c r="U96" s="43"/>
      <c r="V96" s="43"/>
    </row>
    <row r="97" spans="1:22" x14ac:dyDescent="0.25">
      <c r="A97" t="str">
        <f t="shared" si="1"/>
        <v>LiechtensteinEarthquakeResidential</v>
      </c>
      <c r="B97" t="s">
        <v>39</v>
      </c>
      <c r="C97" t="s">
        <v>106</v>
      </c>
      <c r="D97" t="s">
        <v>65</v>
      </c>
      <c r="E97" t="s">
        <v>120</v>
      </c>
      <c r="F97" t="s">
        <v>121</v>
      </c>
      <c r="G97" t="s">
        <v>122</v>
      </c>
      <c r="H97" t="s">
        <v>121</v>
      </c>
      <c r="I97" t="s">
        <v>123</v>
      </c>
      <c r="J97" t="s">
        <v>123</v>
      </c>
      <c r="K97" t="s">
        <v>129</v>
      </c>
      <c r="L97" t="s">
        <v>125</v>
      </c>
      <c r="M97" t="s">
        <v>126</v>
      </c>
      <c r="N97" t="s">
        <v>127</v>
      </c>
      <c r="O97" t="s">
        <v>126</v>
      </c>
      <c r="P97">
        <f>ROUND(VLOOKUP(A97,'limit ded'!A$1:G$301,5,FALSE)*100,0)</f>
        <v>1</v>
      </c>
      <c r="Q97">
        <f>ROUND(VLOOKUP(A97,'limit ded'!A$1:G$301,6,FALSE)*100,0)</f>
        <v>96</v>
      </c>
      <c r="R97">
        <f>ROUND(VLOOKUP(A97,'limit ded'!A$1:G$301,7,FALSE)*100,0)</f>
        <v>2</v>
      </c>
      <c r="S97" s="34" t="s">
        <v>215</v>
      </c>
      <c r="T97" s="43"/>
      <c r="U97" s="43"/>
      <c r="V97" s="43"/>
    </row>
    <row r="98" spans="1:22" x14ac:dyDescent="0.25">
      <c r="A98" t="str">
        <f t="shared" si="1"/>
        <v>LithuaniaEarthquakeCommercial</v>
      </c>
      <c r="B98" t="s">
        <v>41</v>
      </c>
      <c r="C98" t="s">
        <v>105</v>
      </c>
      <c r="D98" t="s">
        <v>65</v>
      </c>
      <c r="E98" t="s">
        <v>119</v>
      </c>
      <c r="F98" t="s">
        <v>119</v>
      </c>
      <c r="G98" t="s">
        <v>119</v>
      </c>
      <c r="H98" t="s">
        <v>119</v>
      </c>
      <c r="I98" t="s">
        <v>119</v>
      </c>
      <c r="J98" t="s">
        <v>119</v>
      </c>
      <c r="K98" t="s">
        <v>119</v>
      </c>
      <c r="L98" t="s">
        <v>119</v>
      </c>
      <c r="M98" t="s">
        <v>119</v>
      </c>
      <c r="N98" s="43" t="s">
        <v>198</v>
      </c>
      <c r="O98" t="s">
        <v>119</v>
      </c>
      <c r="P98">
        <f>ROUND(VLOOKUP(A98,'limit ded'!A$1:G$301,5,FALSE)*100,0)</f>
        <v>1</v>
      </c>
      <c r="Q98">
        <f>ROUND(VLOOKUP(A98,'limit ded'!A$1:G$301,6,FALSE)*100,0)</f>
        <v>98</v>
      </c>
      <c r="R98">
        <f>ROUND(VLOOKUP(A98,'limit ded'!A$1:G$301,7,FALSE)*100,0)</f>
        <v>1</v>
      </c>
      <c r="S98" s="61" t="s">
        <v>295</v>
      </c>
      <c r="T98" s="43"/>
      <c r="U98" s="43"/>
      <c r="V98" s="43"/>
    </row>
    <row r="99" spans="1:22" x14ac:dyDescent="0.25">
      <c r="A99" t="str">
        <f t="shared" si="1"/>
        <v>LithuaniaEarthquakeResidential</v>
      </c>
      <c r="B99" t="s">
        <v>41</v>
      </c>
      <c r="C99" t="s">
        <v>106</v>
      </c>
      <c r="D99" t="s">
        <v>65</v>
      </c>
      <c r="E99" t="s">
        <v>119</v>
      </c>
      <c r="F99" t="s">
        <v>119</v>
      </c>
      <c r="G99" t="s">
        <v>119</v>
      </c>
      <c r="H99" t="s">
        <v>119</v>
      </c>
      <c r="I99" t="s">
        <v>119</v>
      </c>
      <c r="J99" t="s">
        <v>119</v>
      </c>
      <c r="K99" t="s">
        <v>119</v>
      </c>
      <c r="L99" t="s">
        <v>119</v>
      </c>
      <c r="M99" t="s">
        <v>119</v>
      </c>
      <c r="N99" s="43" t="s">
        <v>198</v>
      </c>
      <c r="O99" t="s">
        <v>119</v>
      </c>
      <c r="P99">
        <f>ROUND(VLOOKUP(A99,'limit ded'!A$1:G$301,5,FALSE)*100,0)</f>
        <v>0</v>
      </c>
      <c r="Q99">
        <f>ROUND(VLOOKUP(A99,'limit ded'!A$1:G$301,6,FALSE)*100,0)</f>
        <v>100</v>
      </c>
      <c r="R99">
        <f>ROUND(VLOOKUP(A99,'limit ded'!A$1:G$301,7,FALSE)*100,0)</f>
        <v>0</v>
      </c>
      <c r="S99" s="61" t="s">
        <v>295</v>
      </c>
      <c r="T99" s="43"/>
      <c r="U99" s="43"/>
      <c r="V99" s="43"/>
    </row>
    <row r="100" spans="1:22" x14ac:dyDescent="0.25">
      <c r="A100" t="str">
        <f t="shared" si="1"/>
        <v>LuxembourgEarthquakeCommercial</v>
      </c>
      <c r="B100" t="s">
        <v>43</v>
      </c>
      <c r="C100" t="s">
        <v>105</v>
      </c>
      <c r="D100" t="s">
        <v>65</v>
      </c>
      <c r="E100" t="s">
        <v>120</v>
      </c>
      <c r="F100" t="s">
        <v>121</v>
      </c>
      <c r="G100" t="s">
        <v>122</v>
      </c>
      <c r="H100" t="s">
        <v>121</v>
      </c>
      <c r="I100" t="s">
        <v>123</v>
      </c>
      <c r="J100" t="s">
        <v>123</v>
      </c>
      <c r="K100" t="s">
        <v>129</v>
      </c>
      <c r="L100" t="s">
        <v>125</v>
      </c>
      <c r="M100" t="s">
        <v>126</v>
      </c>
      <c r="N100" t="s">
        <v>134</v>
      </c>
      <c r="O100" t="s">
        <v>126</v>
      </c>
      <c r="P100">
        <f>ROUND(VLOOKUP(A100,'limit ded'!A$1:G$301,5,FALSE)*100,0)</f>
        <v>0</v>
      </c>
      <c r="Q100">
        <f>ROUND(VLOOKUP(A100,'limit ded'!A$1:G$301,6,FALSE)*100,0)</f>
        <v>71</v>
      </c>
      <c r="R100">
        <f>ROUND(VLOOKUP(A100,'limit ded'!A$1:G$301,7,FALSE)*100,0)</f>
        <v>29</v>
      </c>
      <c r="S100" s="34" t="s">
        <v>144</v>
      </c>
      <c r="T100" s="43"/>
      <c r="U100" s="43"/>
      <c r="V100" s="43"/>
    </row>
    <row r="101" spans="1:22" x14ac:dyDescent="0.25">
      <c r="A101" t="str">
        <f t="shared" si="1"/>
        <v>LuxembourgEarthquakeResidential</v>
      </c>
      <c r="B101" t="s">
        <v>43</v>
      </c>
      <c r="C101" t="s">
        <v>106</v>
      </c>
      <c r="D101" t="s">
        <v>65</v>
      </c>
      <c r="E101" t="s">
        <v>120</v>
      </c>
      <c r="F101" t="s">
        <v>121</v>
      </c>
      <c r="G101" t="s">
        <v>122</v>
      </c>
      <c r="H101" t="s">
        <v>121</v>
      </c>
      <c r="I101" t="s">
        <v>123</v>
      </c>
      <c r="J101" t="s">
        <v>123</v>
      </c>
      <c r="K101" t="s">
        <v>129</v>
      </c>
      <c r="L101" t="s">
        <v>125</v>
      </c>
      <c r="M101" t="s">
        <v>126</v>
      </c>
      <c r="N101" t="s">
        <v>134</v>
      </c>
      <c r="O101" t="s">
        <v>126</v>
      </c>
      <c r="P101">
        <f>ROUND(VLOOKUP(A101,'limit ded'!A$1:G$301,5,FALSE)*100,0)</f>
        <v>0</v>
      </c>
      <c r="Q101">
        <f>ROUND(VLOOKUP(A101,'limit ded'!A$1:G$301,6,FALSE)*100,0)</f>
        <v>44</v>
      </c>
      <c r="R101">
        <f>ROUND(VLOOKUP(A101,'limit ded'!A$1:G$301,7,FALSE)*100,0)</f>
        <v>56</v>
      </c>
      <c r="S101" s="34" t="s">
        <v>144</v>
      </c>
      <c r="T101" s="43"/>
      <c r="U101" s="43"/>
      <c r="V101" s="43"/>
    </row>
    <row r="102" spans="1:22" x14ac:dyDescent="0.25">
      <c r="A102" t="str">
        <f t="shared" si="1"/>
        <v>MaltaEarthquakeCommercial</v>
      </c>
      <c r="B102" t="s">
        <v>45</v>
      </c>
      <c r="C102" t="s">
        <v>105</v>
      </c>
      <c r="D102" t="s">
        <v>65</v>
      </c>
      <c r="E102" t="s">
        <v>120</v>
      </c>
      <c r="F102" t="s">
        <v>121</v>
      </c>
      <c r="G102" t="s">
        <v>122</v>
      </c>
      <c r="H102" t="s">
        <v>121</v>
      </c>
      <c r="I102" s="43" t="s">
        <v>224</v>
      </c>
      <c r="J102" s="43" t="s">
        <v>224</v>
      </c>
      <c r="K102" s="43" t="s">
        <v>129</v>
      </c>
      <c r="L102" t="s">
        <v>119</v>
      </c>
      <c r="M102" t="s">
        <v>133</v>
      </c>
      <c r="N102" t="s">
        <v>198</v>
      </c>
      <c r="O102" t="s">
        <v>126</v>
      </c>
      <c r="P102">
        <f>ROUND(VLOOKUP(A102,'limit ded'!A$1:G$301,5,FALSE)*100,0)</f>
        <v>0</v>
      </c>
      <c r="Q102">
        <f>ROUND(VLOOKUP(A102,'limit ded'!A$1:G$301,6,FALSE)*100,0)</f>
        <v>98</v>
      </c>
      <c r="R102">
        <f>ROUND(VLOOKUP(A102,'limit ded'!A$1:G$301,7,FALSE)*100,0)</f>
        <v>2</v>
      </c>
      <c r="S102" s="34" t="s">
        <v>201</v>
      </c>
      <c r="T102" s="43"/>
      <c r="U102" s="43"/>
      <c r="V102" s="43"/>
    </row>
    <row r="103" spans="1:22" x14ac:dyDescent="0.25">
      <c r="A103" t="str">
        <f t="shared" si="1"/>
        <v>MaltaEarthquakeResidential</v>
      </c>
      <c r="B103" t="s">
        <v>45</v>
      </c>
      <c r="C103" t="s">
        <v>106</v>
      </c>
      <c r="D103" t="s">
        <v>65</v>
      </c>
      <c r="E103" t="s">
        <v>132</v>
      </c>
      <c r="F103" t="s">
        <v>121</v>
      </c>
      <c r="G103" t="s">
        <v>122</v>
      </c>
      <c r="H103" t="s">
        <v>121</v>
      </c>
      <c r="I103" s="43" t="s">
        <v>224</v>
      </c>
      <c r="J103" s="43" t="s">
        <v>224</v>
      </c>
      <c r="K103" s="43" t="s">
        <v>129</v>
      </c>
      <c r="L103" t="s">
        <v>119</v>
      </c>
      <c r="M103" t="s">
        <v>133</v>
      </c>
      <c r="N103" t="s">
        <v>198</v>
      </c>
      <c r="O103" t="s">
        <v>126</v>
      </c>
      <c r="P103">
        <f>ROUND(VLOOKUP(A103,'limit ded'!A$1:G$301,5,FALSE)*100,0)</f>
        <v>0</v>
      </c>
      <c r="Q103">
        <f>ROUND(VLOOKUP(A103,'limit ded'!A$1:G$301,6,FALSE)*100,0)</f>
        <v>100</v>
      </c>
      <c r="R103">
        <f>ROUND(VLOOKUP(A103,'limit ded'!A$1:G$301,7,FALSE)*100,0)</f>
        <v>0</v>
      </c>
      <c r="S103" s="34" t="s">
        <v>201</v>
      </c>
      <c r="T103" s="43"/>
      <c r="U103" s="43"/>
      <c r="V103" s="43"/>
    </row>
    <row r="104" spans="1:22" x14ac:dyDescent="0.25">
      <c r="A104" t="str">
        <f t="shared" si="1"/>
        <v>NetherlandsEarthquakeCommercial</v>
      </c>
      <c r="B104" t="s">
        <v>47</v>
      </c>
      <c r="C104" t="s">
        <v>105</v>
      </c>
      <c r="D104" t="s">
        <v>65</v>
      </c>
      <c r="E104" t="s">
        <v>119</v>
      </c>
      <c r="F104" t="s">
        <v>119</v>
      </c>
      <c r="G104" t="s">
        <v>119</v>
      </c>
      <c r="H104" t="s">
        <v>119</v>
      </c>
      <c r="I104" t="s">
        <v>123</v>
      </c>
      <c r="J104" t="s">
        <v>123</v>
      </c>
      <c r="K104" t="s">
        <v>129</v>
      </c>
      <c r="L104" t="s">
        <v>119</v>
      </c>
      <c r="M104" t="s">
        <v>119</v>
      </c>
      <c r="N104" t="s">
        <v>198</v>
      </c>
      <c r="O104" t="s">
        <v>119</v>
      </c>
      <c r="P104">
        <f>ROUND(VLOOKUP(A104,'limit ded'!A$1:G$301,5,FALSE)*100,0)</f>
        <v>4</v>
      </c>
      <c r="Q104">
        <f>ROUND(VLOOKUP(A104,'limit ded'!A$1:G$301,6,FALSE)*100,0)</f>
        <v>55</v>
      </c>
      <c r="R104">
        <f>ROUND(VLOOKUP(A104,'limit ded'!A$1:G$301,7,FALSE)*100,0)</f>
        <v>41</v>
      </c>
      <c r="S104" s="34" t="s">
        <v>240</v>
      </c>
      <c r="T104" s="43"/>
      <c r="U104" s="43"/>
      <c r="V104" s="43"/>
    </row>
    <row r="105" spans="1:22" x14ac:dyDescent="0.25">
      <c r="A105" t="str">
        <f t="shared" si="1"/>
        <v>NetherlandsEarthquakeResidential</v>
      </c>
      <c r="B105" t="s">
        <v>47</v>
      </c>
      <c r="C105" t="s">
        <v>106</v>
      </c>
      <c r="D105" t="s">
        <v>65</v>
      </c>
      <c r="E105" t="s">
        <v>119</v>
      </c>
      <c r="F105" t="s">
        <v>119</v>
      </c>
      <c r="G105" t="s">
        <v>119</v>
      </c>
      <c r="H105" t="s">
        <v>119</v>
      </c>
      <c r="I105" t="s">
        <v>123</v>
      </c>
      <c r="J105" t="s">
        <v>123</v>
      </c>
      <c r="K105" t="s">
        <v>129</v>
      </c>
      <c r="L105" t="s">
        <v>119</v>
      </c>
      <c r="M105" t="s">
        <v>119</v>
      </c>
      <c r="N105" t="s">
        <v>198</v>
      </c>
      <c r="O105" t="s">
        <v>119</v>
      </c>
      <c r="P105">
        <f>ROUND(VLOOKUP(A105,'limit ded'!A$1:G$301,5,FALSE)*100,0)</f>
        <v>2</v>
      </c>
      <c r="Q105">
        <f>ROUND(VLOOKUP(A105,'limit ded'!A$1:G$301,6,FALSE)*100,0)</f>
        <v>96</v>
      </c>
      <c r="R105">
        <f>ROUND(VLOOKUP(A105,'limit ded'!A$1:G$301,7,FALSE)*100,0)</f>
        <v>2</v>
      </c>
      <c r="S105" s="34" t="s">
        <v>240</v>
      </c>
      <c r="T105" s="43"/>
      <c r="U105" s="43"/>
      <c r="V105" s="43"/>
    </row>
    <row r="106" spans="1:22" x14ac:dyDescent="0.25">
      <c r="A106" t="str">
        <f t="shared" si="1"/>
        <v>NorwayEarthquakeCommercial</v>
      </c>
      <c r="B106" t="s">
        <v>49</v>
      </c>
      <c r="C106" t="s">
        <v>105</v>
      </c>
      <c r="D106" t="s">
        <v>65</v>
      </c>
      <c r="E106" t="s">
        <v>132</v>
      </c>
      <c r="F106" t="s">
        <v>135</v>
      </c>
      <c r="G106" t="s">
        <v>122</v>
      </c>
      <c r="H106" t="s">
        <v>121</v>
      </c>
      <c r="I106" t="s">
        <v>128</v>
      </c>
      <c r="J106" t="s">
        <v>128</v>
      </c>
      <c r="K106" t="s">
        <v>124</v>
      </c>
      <c r="L106" t="s">
        <v>119</v>
      </c>
      <c r="M106" t="s">
        <v>126</v>
      </c>
      <c r="N106" t="s">
        <v>127</v>
      </c>
      <c r="O106" t="s">
        <v>126</v>
      </c>
      <c r="P106">
        <f>ROUND(VLOOKUP(A106,'limit ded'!A$1:G$301,5,FALSE)*100,0)</f>
        <v>0</v>
      </c>
      <c r="Q106">
        <f>ROUND(VLOOKUP(A106,'limit ded'!A$1:G$301,6,FALSE)*100,0)</f>
        <v>95</v>
      </c>
      <c r="R106">
        <f>ROUND(VLOOKUP(A106,'limit ded'!A$1:G$301,7,FALSE)*100,0)</f>
        <v>5</v>
      </c>
      <c r="S106" s="34" t="s">
        <v>300</v>
      </c>
      <c r="T106" s="43"/>
      <c r="U106" s="43"/>
      <c r="V106" s="43"/>
    </row>
    <row r="107" spans="1:22" x14ac:dyDescent="0.25">
      <c r="A107" t="str">
        <f t="shared" si="1"/>
        <v>NorwayEarthquakeResidential</v>
      </c>
      <c r="B107" t="s">
        <v>49</v>
      </c>
      <c r="C107" t="s">
        <v>106</v>
      </c>
      <c r="D107" t="s">
        <v>65</v>
      </c>
      <c r="E107" t="s">
        <v>132</v>
      </c>
      <c r="F107" t="s">
        <v>135</v>
      </c>
      <c r="G107" t="s">
        <v>122</v>
      </c>
      <c r="H107" t="s">
        <v>121</v>
      </c>
      <c r="I107" t="s">
        <v>128</v>
      </c>
      <c r="J107" t="s">
        <v>128</v>
      </c>
      <c r="K107" t="s">
        <v>124</v>
      </c>
      <c r="L107" t="s">
        <v>119</v>
      </c>
      <c r="M107" t="s">
        <v>126</v>
      </c>
      <c r="N107" t="s">
        <v>127</v>
      </c>
      <c r="O107" t="s">
        <v>126</v>
      </c>
      <c r="P107">
        <f>ROUND(VLOOKUP(A107,'limit ded'!A$1:G$301,5,FALSE)*100,0)</f>
        <v>0</v>
      </c>
      <c r="Q107">
        <f>ROUND(VLOOKUP(A107,'limit ded'!A$1:G$301,6,FALSE)*100,0)</f>
        <v>97</v>
      </c>
      <c r="R107">
        <f>ROUND(VLOOKUP(A107,'limit ded'!A$1:G$301,7,FALSE)*100,0)</f>
        <v>3</v>
      </c>
      <c r="S107" s="34" t="s">
        <v>300</v>
      </c>
      <c r="T107" s="43"/>
      <c r="U107" s="43"/>
      <c r="V107" s="43"/>
    </row>
    <row r="108" spans="1:22" x14ac:dyDescent="0.25">
      <c r="A108" t="str">
        <f t="shared" si="1"/>
        <v>PolandEarthquakeCommercial</v>
      </c>
      <c r="B108" t="s">
        <v>51</v>
      </c>
      <c r="C108" t="s">
        <v>105</v>
      </c>
      <c r="D108" t="s">
        <v>65</v>
      </c>
      <c r="E108" t="s">
        <v>120</v>
      </c>
      <c r="F108" t="s">
        <v>121</v>
      </c>
      <c r="G108" t="s">
        <v>122</v>
      </c>
      <c r="H108" t="s">
        <v>121</v>
      </c>
      <c r="I108" t="s">
        <v>123</v>
      </c>
      <c r="J108" t="s">
        <v>123</v>
      </c>
      <c r="K108" t="s">
        <v>129</v>
      </c>
      <c r="L108" t="s">
        <v>127</v>
      </c>
      <c r="M108" t="s">
        <v>130</v>
      </c>
      <c r="N108" t="s">
        <v>131</v>
      </c>
      <c r="O108" t="s">
        <v>130</v>
      </c>
      <c r="P108">
        <f>ROUND(VLOOKUP(A108,'limit ded'!A$1:G$301,5,FALSE)*100,0)</f>
        <v>0</v>
      </c>
      <c r="Q108">
        <f>ROUND(VLOOKUP(A108,'limit ded'!A$1:G$301,6,FALSE)*100,0)</f>
        <v>90</v>
      </c>
      <c r="R108">
        <f>ROUND(VLOOKUP(A108,'limit ded'!A$1:G$301,7,FALSE)*100,0)</f>
        <v>10</v>
      </c>
      <c r="S108" t="s">
        <v>146</v>
      </c>
      <c r="T108" s="43"/>
      <c r="U108" s="43"/>
      <c r="V108" s="43"/>
    </row>
    <row r="109" spans="1:22" x14ac:dyDescent="0.25">
      <c r="A109" t="str">
        <f t="shared" si="1"/>
        <v>PolandEarthquakeResidential</v>
      </c>
      <c r="B109" t="s">
        <v>51</v>
      </c>
      <c r="C109" t="s">
        <v>106</v>
      </c>
      <c r="D109" t="s">
        <v>65</v>
      </c>
      <c r="E109" t="s">
        <v>120</v>
      </c>
      <c r="F109" t="s">
        <v>121</v>
      </c>
      <c r="G109" t="s">
        <v>122</v>
      </c>
      <c r="H109" t="s">
        <v>121</v>
      </c>
      <c r="I109" t="s">
        <v>123</v>
      </c>
      <c r="J109" t="s">
        <v>123</v>
      </c>
      <c r="K109" t="s">
        <v>129</v>
      </c>
      <c r="L109" t="s">
        <v>127</v>
      </c>
      <c r="M109" t="s">
        <v>130</v>
      </c>
      <c r="N109" t="s">
        <v>131</v>
      </c>
      <c r="O109" t="s">
        <v>130</v>
      </c>
      <c r="P109">
        <f>ROUND(VLOOKUP(A109,'limit ded'!A$1:G$301,5,FALSE)*100,0)</f>
        <v>0</v>
      </c>
      <c r="Q109">
        <f>ROUND(VLOOKUP(A109,'limit ded'!A$1:G$301,6,FALSE)*100,0)</f>
        <v>99</v>
      </c>
      <c r="R109">
        <f>ROUND(VLOOKUP(A109,'limit ded'!A$1:G$301,7,FALSE)*100,0)</f>
        <v>1</v>
      </c>
      <c r="S109" s="34" t="s">
        <v>211</v>
      </c>
      <c r="T109" s="43"/>
      <c r="U109" s="43"/>
      <c r="V109" s="43"/>
    </row>
    <row r="110" spans="1:22" x14ac:dyDescent="0.25">
      <c r="A110" t="str">
        <f t="shared" si="1"/>
        <v>PortugalEarthquakeCommercial</v>
      </c>
      <c r="B110" t="s">
        <v>53</v>
      </c>
      <c r="C110" t="s">
        <v>105</v>
      </c>
      <c r="D110" t="s">
        <v>65</v>
      </c>
      <c r="E110" t="s">
        <v>120</v>
      </c>
      <c r="F110" t="s">
        <v>121</v>
      </c>
      <c r="G110" t="s">
        <v>122</v>
      </c>
      <c r="H110" t="s">
        <v>121</v>
      </c>
      <c r="I110" t="s">
        <v>123</v>
      </c>
      <c r="J110" t="s">
        <v>123</v>
      </c>
      <c r="K110" t="s">
        <v>129</v>
      </c>
      <c r="L110" t="s">
        <v>119</v>
      </c>
      <c r="M110" t="s">
        <v>133</v>
      </c>
      <c r="N110" t="s">
        <v>198</v>
      </c>
      <c r="O110" t="s">
        <v>126</v>
      </c>
      <c r="P110">
        <f>ROUND(VLOOKUP(A110,'limit ded'!A$1:G$301,5,FALSE)*100,0)</f>
        <v>6</v>
      </c>
      <c r="Q110">
        <f>ROUND(VLOOKUP(A110,'limit ded'!A$1:G$301,6,FALSE)*100,0)</f>
        <v>85</v>
      </c>
      <c r="R110">
        <f>ROUND(VLOOKUP(A110,'limit ded'!A$1:G$301,7,FALSE)*100,0)</f>
        <v>9</v>
      </c>
      <c r="S110" s="34" t="s">
        <v>306</v>
      </c>
      <c r="T110" s="43"/>
      <c r="U110" s="43"/>
      <c r="V110" s="43"/>
    </row>
    <row r="111" spans="1:22" x14ac:dyDescent="0.25">
      <c r="A111" t="str">
        <f t="shared" si="1"/>
        <v>PortugalEarthquakeResidential</v>
      </c>
      <c r="B111" t="s">
        <v>53</v>
      </c>
      <c r="C111" t="s">
        <v>106</v>
      </c>
      <c r="D111" t="s">
        <v>65</v>
      </c>
      <c r="E111" t="s">
        <v>120</v>
      </c>
      <c r="F111" t="s">
        <v>121</v>
      </c>
      <c r="G111" t="s">
        <v>122</v>
      </c>
      <c r="H111" t="s">
        <v>121</v>
      </c>
      <c r="I111" t="s">
        <v>123</v>
      </c>
      <c r="J111" t="s">
        <v>123</v>
      </c>
      <c r="K111" t="s">
        <v>129</v>
      </c>
      <c r="L111" t="s">
        <v>119</v>
      </c>
      <c r="M111" t="s">
        <v>130</v>
      </c>
      <c r="N111" t="s">
        <v>198</v>
      </c>
      <c r="O111" t="s">
        <v>126</v>
      </c>
      <c r="P111">
        <f>ROUND(VLOOKUP(A111,'limit ded'!A$1:G$301,5,FALSE)*100,0)</f>
        <v>3</v>
      </c>
      <c r="Q111">
        <f>ROUND(VLOOKUP(A111,'limit ded'!A$1:G$301,6,FALSE)*100,0)</f>
        <v>96</v>
      </c>
      <c r="R111">
        <f>ROUND(VLOOKUP(A111,'limit ded'!A$1:G$301,7,FALSE)*100,0)</f>
        <v>1</v>
      </c>
      <c r="S111" s="34" t="s">
        <v>144</v>
      </c>
      <c r="T111" s="43"/>
      <c r="U111" s="43"/>
      <c r="V111" s="43"/>
    </row>
    <row r="112" spans="1:22" x14ac:dyDescent="0.25">
      <c r="A112" t="str">
        <f t="shared" si="1"/>
        <v>RomaniaEarthquakeCommercial</v>
      </c>
      <c r="B112" t="s">
        <v>55</v>
      </c>
      <c r="C112" t="s">
        <v>105</v>
      </c>
      <c r="D112" t="s">
        <v>65</v>
      </c>
      <c r="E112" t="s">
        <v>120</v>
      </c>
      <c r="F112" t="s">
        <v>121</v>
      </c>
      <c r="G112" t="s">
        <v>122</v>
      </c>
      <c r="H112" t="s">
        <v>121</v>
      </c>
      <c r="I112" t="s">
        <v>123</v>
      </c>
      <c r="J112" t="s">
        <v>123</v>
      </c>
      <c r="K112" t="s">
        <v>129</v>
      </c>
      <c r="L112" t="s">
        <v>134</v>
      </c>
      <c r="M112" t="s">
        <v>130</v>
      </c>
      <c r="N112" t="s">
        <v>198</v>
      </c>
      <c r="O112" t="s">
        <v>133</v>
      </c>
      <c r="P112">
        <f>ROUND(VLOOKUP(A112,'limit ded'!A$1:G$301,5,FALSE)*100,0)</f>
        <v>1</v>
      </c>
      <c r="Q112">
        <f>ROUND(VLOOKUP(A112,'limit ded'!A$1:G$301,6,FALSE)*100,0)</f>
        <v>79</v>
      </c>
      <c r="R112">
        <f>ROUND(VLOOKUP(A112,'limit ded'!A$1:G$301,7,FALSE)*100,0)</f>
        <v>20</v>
      </c>
      <c r="S112" s="34" t="s">
        <v>218</v>
      </c>
      <c r="T112" s="43"/>
      <c r="U112" s="43"/>
      <c r="V112" s="43"/>
    </row>
    <row r="113" spans="1:22" x14ac:dyDescent="0.25">
      <c r="A113" t="str">
        <f t="shared" si="1"/>
        <v>RomaniaEarthquakeResidential</v>
      </c>
      <c r="B113" t="s">
        <v>55</v>
      </c>
      <c r="C113" t="s">
        <v>106</v>
      </c>
      <c r="D113" t="s">
        <v>65</v>
      </c>
      <c r="E113" t="s">
        <v>132</v>
      </c>
      <c r="F113" t="s">
        <v>135</v>
      </c>
      <c r="G113" t="s">
        <v>139</v>
      </c>
      <c r="H113" t="s">
        <v>135</v>
      </c>
      <c r="I113" t="s">
        <v>123</v>
      </c>
      <c r="J113" t="s">
        <v>123</v>
      </c>
      <c r="K113" t="s">
        <v>124</v>
      </c>
      <c r="L113" t="s">
        <v>131</v>
      </c>
      <c r="M113" t="s">
        <v>133</v>
      </c>
      <c r="N113" t="s">
        <v>198</v>
      </c>
      <c r="O113" t="s">
        <v>126</v>
      </c>
      <c r="P113">
        <f>ROUND(VLOOKUP(A113,'limit ded'!A$1:G$301,5,FALSE)*100,0)</f>
        <v>9</v>
      </c>
      <c r="Q113">
        <f>ROUND(VLOOKUP(A113,'limit ded'!A$1:G$301,6,FALSE)*100,0)</f>
        <v>82</v>
      </c>
      <c r="R113">
        <f>ROUND(VLOOKUP(A113,'limit ded'!A$1:G$301,7,FALSE)*100,0)</f>
        <v>9</v>
      </c>
      <c r="S113" s="34" t="s">
        <v>218</v>
      </c>
      <c r="T113" s="43"/>
      <c r="U113" s="43"/>
      <c r="V113" s="43"/>
    </row>
    <row r="114" spans="1:22" x14ac:dyDescent="0.25">
      <c r="A114" t="str">
        <f t="shared" si="1"/>
        <v>SlovakiaEarthquakeCommercial</v>
      </c>
      <c r="B114" t="s">
        <v>57</v>
      </c>
      <c r="C114" t="s">
        <v>105</v>
      </c>
      <c r="D114" t="s">
        <v>65</v>
      </c>
      <c r="E114" t="s">
        <v>119</v>
      </c>
      <c r="F114" t="s">
        <v>121</v>
      </c>
      <c r="G114" t="s">
        <v>121</v>
      </c>
      <c r="H114" t="s">
        <v>121</v>
      </c>
      <c r="I114" t="s">
        <v>123</v>
      </c>
      <c r="J114" t="s">
        <v>123</v>
      </c>
      <c r="K114" t="s">
        <v>121</v>
      </c>
      <c r="L114" t="s">
        <v>131</v>
      </c>
      <c r="M114" t="s">
        <v>130</v>
      </c>
      <c r="N114" t="s">
        <v>131</v>
      </c>
      <c r="O114" t="s">
        <v>133</v>
      </c>
      <c r="P114">
        <f>ROUND(VLOOKUP(A114,'limit ded'!A$1:G$301,5,FALSE)*100,0)</f>
        <v>0</v>
      </c>
      <c r="Q114">
        <f>ROUND(VLOOKUP(A114,'limit ded'!A$1:G$301,6,FALSE)*100,0)</f>
        <v>78</v>
      </c>
      <c r="R114">
        <f>ROUND(VLOOKUP(A114,'limit ded'!A$1:G$301,7,FALSE)*100,0)</f>
        <v>21</v>
      </c>
      <c r="S114" s="34" t="s">
        <v>302</v>
      </c>
      <c r="T114" s="43"/>
      <c r="U114" s="43"/>
      <c r="V114" s="43"/>
    </row>
    <row r="115" spans="1:22" x14ac:dyDescent="0.25">
      <c r="A115" t="str">
        <f t="shared" si="1"/>
        <v>SlovakiaEarthquakeResidential</v>
      </c>
      <c r="B115" t="s">
        <v>57</v>
      </c>
      <c r="C115" t="s">
        <v>106</v>
      </c>
      <c r="D115" t="s">
        <v>65</v>
      </c>
      <c r="E115" t="s">
        <v>119</v>
      </c>
      <c r="F115" t="s">
        <v>121</v>
      </c>
      <c r="G115" t="s">
        <v>121</v>
      </c>
      <c r="H115" t="s">
        <v>121</v>
      </c>
      <c r="I115" t="s">
        <v>123</v>
      </c>
      <c r="J115" t="s">
        <v>123</v>
      </c>
      <c r="K115" t="s">
        <v>121</v>
      </c>
      <c r="L115" t="s">
        <v>134</v>
      </c>
      <c r="M115" t="s">
        <v>130</v>
      </c>
      <c r="N115" t="s">
        <v>131</v>
      </c>
      <c r="O115" t="s">
        <v>130</v>
      </c>
      <c r="P115">
        <f>ROUND(VLOOKUP(A115,'limit ded'!A$1:G$301,5,FALSE)*100,0)</f>
        <v>0</v>
      </c>
      <c r="Q115">
        <f>ROUND(VLOOKUP(A115,'limit ded'!A$1:G$301,6,FALSE)*100,0)</f>
        <v>89</v>
      </c>
      <c r="R115">
        <f>ROUND(VLOOKUP(A115,'limit ded'!A$1:G$301,7,FALSE)*100,0)</f>
        <v>11</v>
      </c>
      <c r="S115" s="34" t="s">
        <v>302</v>
      </c>
      <c r="T115" s="43"/>
      <c r="U115" s="43"/>
      <c r="V115" s="43"/>
    </row>
    <row r="116" spans="1:22" x14ac:dyDescent="0.25">
      <c r="A116" t="str">
        <f t="shared" si="1"/>
        <v>SloveniaEarthquakeCommercial</v>
      </c>
      <c r="B116" t="s">
        <v>59</v>
      </c>
      <c r="C116" t="s">
        <v>105</v>
      </c>
      <c r="D116" t="s">
        <v>65</v>
      </c>
      <c r="E116" t="s">
        <v>132</v>
      </c>
      <c r="F116" t="s">
        <v>121</v>
      </c>
      <c r="G116" t="s">
        <v>122</v>
      </c>
      <c r="H116" t="s">
        <v>121</v>
      </c>
      <c r="I116" t="s">
        <v>123</v>
      </c>
      <c r="J116" t="s">
        <v>123</v>
      </c>
      <c r="K116" t="s">
        <v>129</v>
      </c>
      <c r="L116" t="s">
        <v>131</v>
      </c>
      <c r="M116" t="s">
        <v>133</v>
      </c>
      <c r="N116" t="s">
        <v>134</v>
      </c>
      <c r="O116" t="s">
        <v>126</v>
      </c>
      <c r="P116">
        <f>ROUND(VLOOKUP(A116,'limit ded'!A$1:G$301,5,FALSE)*100,0)</f>
        <v>1</v>
      </c>
      <c r="Q116">
        <f>ROUND(VLOOKUP(A116,'limit ded'!A$1:G$301,6,FALSE)*100,0)</f>
        <v>91</v>
      </c>
      <c r="R116">
        <f>ROUND(VLOOKUP(A116,'limit ded'!A$1:G$301,7,FALSE)*100,0)</f>
        <v>8</v>
      </c>
      <c r="S116" s="34" t="s">
        <v>191</v>
      </c>
      <c r="T116" s="43"/>
      <c r="U116" s="43"/>
      <c r="V116" s="43"/>
    </row>
    <row r="117" spans="1:22" x14ac:dyDescent="0.25">
      <c r="A117" t="str">
        <f t="shared" si="1"/>
        <v>SloveniaEarthquakeResidential</v>
      </c>
      <c r="B117" t="s">
        <v>59</v>
      </c>
      <c r="C117" t="s">
        <v>106</v>
      </c>
      <c r="D117" t="s">
        <v>65</v>
      </c>
      <c r="E117" t="s">
        <v>132</v>
      </c>
      <c r="F117" t="s">
        <v>121</v>
      </c>
      <c r="G117" t="s">
        <v>122</v>
      </c>
      <c r="H117" t="s">
        <v>121</v>
      </c>
      <c r="I117" t="s">
        <v>123</v>
      </c>
      <c r="J117" t="s">
        <v>123</v>
      </c>
      <c r="K117" t="s">
        <v>129</v>
      </c>
      <c r="L117" t="s">
        <v>134</v>
      </c>
      <c r="M117" t="s">
        <v>130</v>
      </c>
      <c r="N117" t="s">
        <v>134</v>
      </c>
      <c r="O117" t="s">
        <v>126</v>
      </c>
      <c r="P117">
        <f>ROUND(VLOOKUP(A117,'limit ded'!A$1:G$301,5,FALSE)*100,0)</f>
        <v>1</v>
      </c>
      <c r="Q117">
        <f>ROUND(VLOOKUP(A117,'limit ded'!A$1:G$301,6,FALSE)*100,0)</f>
        <v>98</v>
      </c>
      <c r="R117">
        <f>ROUND(VLOOKUP(A117,'limit ded'!A$1:G$301,7,FALSE)*100,0)</f>
        <v>0</v>
      </c>
      <c r="S117" s="34" t="s">
        <v>191</v>
      </c>
      <c r="T117" s="43"/>
      <c r="U117" s="43"/>
      <c r="V117" s="43"/>
    </row>
    <row r="118" spans="1:22" x14ac:dyDescent="0.25">
      <c r="A118" t="str">
        <f t="shared" si="1"/>
        <v>SpainEarthquakeCommercial</v>
      </c>
      <c r="B118" t="s">
        <v>61</v>
      </c>
      <c r="C118" t="s">
        <v>105</v>
      </c>
      <c r="D118" t="s">
        <v>65</v>
      </c>
      <c r="E118" t="s">
        <v>132</v>
      </c>
      <c r="F118" t="s">
        <v>135</v>
      </c>
      <c r="G118" t="s">
        <v>122</v>
      </c>
      <c r="H118" t="s">
        <v>121</v>
      </c>
      <c r="I118" t="s">
        <v>136</v>
      </c>
      <c r="J118" s="43" t="s">
        <v>123</v>
      </c>
      <c r="K118" t="s">
        <v>129</v>
      </c>
      <c r="L118" t="s">
        <v>125</v>
      </c>
      <c r="M118" t="s">
        <v>126</v>
      </c>
      <c r="N118" t="s">
        <v>134</v>
      </c>
      <c r="O118" t="s">
        <v>126</v>
      </c>
      <c r="P118">
        <f>ROUND(VLOOKUP(A118,'limit ded'!A$1:G$301,5,FALSE)*100,0)</f>
        <v>7</v>
      </c>
      <c r="Q118">
        <f>ROUND(VLOOKUP(A118,'limit ded'!A$1:G$301,6,FALSE)*100,0)</f>
        <v>81</v>
      </c>
      <c r="R118">
        <f>ROUND(VLOOKUP(A118,'limit ded'!A$1:G$301,7,FALSE)*100,0)</f>
        <v>12</v>
      </c>
      <c r="S118" s="34" t="s">
        <v>216</v>
      </c>
      <c r="T118" s="43"/>
      <c r="U118" s="43"/>
      <c r="V118" s="43"/>
    </row>
    <row r="119" spans="1:22" x14ac:dyDescent="0.25">
      <c r="A119" t="str">
        <f t="shared" si="1"/>
        <v>SpainEarthquakeResidential</v>
      </c>
      <c r="B119" t="s">
        <v>61</v>
      </c>
      <c r="C119" t="s">
        <v>106</v>
      </c>
      <c r="D119" t="s">
        <v>65</v>
      </c>
      <c r="E119" t="s">
        <v>132</v>
      </c>
      <c r="F119" t="s">
        <v>135</v>
      </c>
      <c r="G119" t="s">
        <v>122</v>
      </c>
      <c r="H119" t="s">
        <v>121</v>
      </c>
      <c r="I119" t="s">
        <v>136</v>
      </c>
      <c r="J119" s="43" t="s">
        <v>123</v>
      </c>
      <c r="K119" t="s">
        <v>129</v>
      </c>
      <c r="L119" t="s">
        <v>125</v>
      </c>
      <c r="M119" t="s">
        <v>126</v>
      </c>
      <c r="N119" t="s">
        <v>134</v>
      </c>
      <c r="O119" t="s">
        <v>126</v>
      </c>
      <c r="P119">
        <f>ROUND(VLOOKUP(A119,'limit ded'!A$1:G$301,5,FALSE)*100,0)</f>
        <v>0</v>
      </c>
      <c r="Q119">
        <f>ROUND(VLOOKUP(A119,'limit ded'!A$1:G$301,6,FALSE)*100,0)</f>
        <v>100</v>
      </c>
      <c r="R119">
        <f>ROUND(VLOOKUP(A119,'limit ded'!A$1:G$301,7,FALSE)*100,0)</f>
        <v>0</v>
      </c>
      <c r="S119" s="34" t="s">
        <v>216</v>
      </c>
      <c r="T119" s="43"/>
      <c r="U119" s="43"/>
      <c r="V119" s="43"/>
    </row>
    <row r="120" spans="1:22" x14ac:dyDescent="0.25">
      <c r="A120" t="str">
        <f t="shared" si="1"/>
        <v>SwedenEarthquakeCommercial</v>
      </c>
      <c r="B120" t="s">
        <v>63</v>
      </c>
      <c r="C120" t="s">
        <v>105</v>
      </c>
      <c r="D120" t="s">
        <v>65</v>
      </c>
      <c r="E120" t="s">
        <v>120</v>
      </c>
      <c r="F120" t="s">
        <v>121</v>
      </c>
      <c r="G120" t="s">
        <v>122</v>
      </c>
      <c r="H120" t="s">
        <v>121</v>
      </c>
      <c r="I120" t="s">
        <v>123</v>
      </c>
      <c r="J120" t="s">
        <v>123</v>
      </c>
      <c r="K120" s="43" t="s">
        <v>121</v>
      </c>
      <c r="L120" s="43" t="s">
        <v>125</v>
      </c>
      <c r="M120" t="s">
        <v>126</v>
      </c>
      <c r="N120" t="s">
        <v>134</v>
      </c>
      <c r="O120" t="s">
        <v>126</v>
      </c>
      <c r="P120">
        <f>ROUND(VLOOKUP(A120,'limit ded'!A$1:G$301,5,FALSE)*100,0)</f>
        <v>6</v>
      </c>
      <c r="Q120">
        <f>ROUND(VLOOKUP(A120,'limit ded'!A$1:G$301,6,FALSE)*100,0)</f>
        <v>56</v>
      </c>
      <c r="R120">
        <f>ROUND(VLOOKUP(A120,'limit ded'!A$1:G$301,7,FALSE)*100,0)</f>
        <v>38</v>
      </c>
      <c r="S120" s="34" t="s">
        <v>138</v>
      </c>
      <c r="T120" s="43"/>
      <c r="U120" s="43"/>
      <c r="V120" s="43"/>
    </row>
    <row r="121" spans="1:22" x14ac:dyDescent="0.25">
      <c r="A121" t="str">
        <f t="shared" si="1"/>
        <v>SwedenEarthquakeResidential</v>
      </c>
      <c r="B121" t="s">
        <v>63</v>
      </c>
      <c r="C121" t="s">
        <v>106</v>
      </c>
      <c r="D121" t="s">
        <v>65</v>
      </c>
      <c r="E121" t="s">
        <v>120</v>
      </c>
      <c r="F121" t="s">
        <v>121</v>
      </c>
      <c r="G121" t="s">
        <v>122</v>
      </c>
      <c r="H121" t="s">
        <v>121</v>
      </c>
      <c r="I121" t="s">
        <v>123</v>
      </c>
      <c r="J121" t="s">
        <v>123</v>
      </c>
      <c r="K121" s="43" t="s">
        <v>121</v>
      </c>
      <c r="L121" s="43" t="s">
        <v>125</v>
      </c>
      <c r="M121" t="s">
        <v>126</v>
      </c>
      <c r="N121" s="43" t="s">
        <v>134</v>
      </c>
      <c r="O121" t="s">
        <v>126</v>
      </c>
      <c r="P121">
        <f>ROUND(VLOOKUP(A121,'limit ded'!A$1:G$301,5,FALSE)*100,0)</f>
        <v>0</v>
      </c>
      <c r="Q121">
        <f>ROUND(VLOOKUP(A121,'limit ded'!A$1:G$301,6,FALSE)*100,0)</f>
        <v>100</v>
      </c>
      <c r="R121">
        <f>ROUND(VLOOKUP(A121,'limit ded'!A$1:G$301,7,FALSE)*100,0)</f>
        <v>0</v>
      </c>
      <c r="S121" s="34" t="s">
        <v>138</v>
      </c>
      <c r="T121" s="43"/>
      <c r="U121" s="43"/>
      <c r="V121" s="43"/>
    </row>
    <row r="122" spans="1:22" x14ac:dyDescent="0.25">
      <c r="A122" t="str">
        <f t="shared" si="1"/>
        <v>AustriaFlood*Commercial</v>
      </c>
      <c r="B122" t="s">
        <v>4</v>
      </c>
      <c r="C122" t="s">
        <v>105</v>
      </c>
      <c r="D122" t="s">
        <v>176</v>
      </c>
      <c r="E122" t="s">
        <v>120</v>
      </c>
      <c r="F122" t="s">
        <v>121</v>
      </c>
      <c r="G122" t="s">
        <v>121</v>
      </c>
      <c r="H122" t="s">
        <v>121</v>
      </c>
      <c r="I122" t="s">
        <v>123</v>
      </c>
      <c r="J122" t="s">
        <v>123</v>
      </c>
      <c r="K122" t="s">
        <v>124</v>
      </c>
      <c r="L122" t="s">
        <v>119</v>
      </c>
      <c r="M122" t="s">
        <v>119</v>
      </c>
      <c r="N122" t="s">
        <v>134</v>
      </c>
      <c r="O122" t="s">
        <v>119</v>
      </c>
      <c r="P122">
        <f>ROUND(VLOOKUP(A122,'limit ded'!A$1:G$301,5,FALSE)*100,0)</f>
        <v>0</v>
      </c>
      <c r="Q122">
        <f>ROUND(VLOOKUP(A122,'limit ded'!A$1:G$301,6,FALSE)*100,0)</f>
        <v>13</v>
      </c>
      <c r="R122">
        <f>ROUND(VLOOKUP(A122,'limit ded'!A$1:G$301,7,FALSE)*100,0)</f>
        <v>87</v>
      </c>
      <c r="S122" s="34" t="s">
        <v>283</v>
      </c>
      <c r="T122" s="43"/>
      <c r="U122" s="43"/>
      <c r="V122" s="43"/>
    </row>
    <row r="123" spans="1:22" x14ac:dyDescent="0.25">
      <c r="A123" t="str">
        <f t="shared" si="1"/>
        <v>AustriaFlood*Residential</v>
      </c>
      <c r="B123" t="s">
        <v>4</v>
      </c>
      <c r="C123" t="s">
        <v>106</v>
      </c>
      <c r="D123" t="s">
        <v>176</v>
      </c>
      <c r="E123" t="s">
        <v>120</v>
      </c>
      <c r="F123" t="s">
        <v>121</v>
      </c>
      <c r="G123" t="s">
        <v>121</v>
      </c>
      <c r="H123" t="s">
        <v>121</v>
      </c>
      <c r="I123" t="s">
        <v>123</v>
      </c>
      <c r="J123" t="s">
        <v>123</v>
      </c>
      <c r="K123" t="s">
        <v>124</v>
      </c>
      <c r="L123" t="s">
        <v>119</v>
      </c>
      <c r="M123" t="s">
        <v>119</v>
      </c>
      <c r="N123" t="s">
        <v>134</v>
      </c>
      <c r="O123" t="s">
        <v>119</v>
      </c>
      <c r="P123">
        <f>ROUND(VLOOKUP(A123,'limit ded'!A$1:G$301,5,FALSE)*100,0)</f>
        <v>0</v>
      </c>
      <c r="Q123">
        <f>ROUND(VLOOKUP(A123,'limit ded'!A$1:G$301,6,FALSE)*100,0)</f>
        <v>3</v>
      </c>
      <c r="R123">
        <f>ROUND(VLOOKUP(A123,'limit ded'!A$1:G$301,7,FALSE)*100,0)</f>
        <v>97</v>
      </c>
      <c r="S123" s="60" t="s">
        <v>284</v>
      </c>
      <c r="T123" s="43"/>
      <c r="U123" s="43"/>
      <c r="V123" s="43"/>
    </row>
    <row r="124" spans="1:22" x14ac:dyDescent="0.25">
      <c r="A124" t="str">
        <f t="shared" si="1"/>
        <v>BelgiumFlood*Commercial</v>
      </c>
      <c r="B124" t="s">
        <v>7</v>
      </c>
      <c r="C124" t="s">
        <v>105</v>
      </c>
      <c r="D124" t="s">
        <v>176</v>
      </c>
      <c r="E124" t="s">
        <v>120</v>
      </c>
      <c r="F124" t="s">
        <v>121</v>
      </c>
      <c r="G124" t="s">
        <v>122</v>
      </c>
      <c r="H124" t="s">
        <v>121</v>
      </c>
      <c r="I124" t="s">
        <v>123</v>
      </c>
      <c r="J124" t="s">
        <v>123</v>
      </c>
      <c r="K124" t="s">
        <v>124</v>
      </c>
      <c r="L124" t="s">
        <v>125</v>
      </c>
      <c r="M124" t="s">
        <v>126</v>
      </c>
      <c r="N124" t="s">
        <v>127</v>
      </c>
      <c r="O124" t="s">
        <v>126</v>
      </c>
      <c r="P124">
        <f>ROUND(VLOOKUP(A124,'limit ded'!A$1:G$301,5,FALSE)*100,0)</f>
        <v>2</v>
      </c>
      <c r="Q124">
        <f>ROUND(VLOOKUP(A124,'limit ded'!A$1:G$301,6,FALSE)*100,0)</f>
        <v>98</v>
      </c>
      <c r="R124">
        <f>ROUND(VLOOKUP(A124,'limit ded'!A$1:G$301,7,FALSE)*100,0)</f>
        <v>0</v>
      </c>
      <c r="S124" s="34" t="s">
        <v>228</v>
      </c>
      <c r="T124" s="43"/>
      <c r="U124" s="43"/>
      <c r="V124" s="43"/>
    </row>
    <row r="125" spans="1:22" x14ac:dyDescent="0.25">
      <c r="A125" t="str">
        <f t="shared" si="1"/>
        <v>BelgiumFlood*Residential</v>
      </c>
      <c r="B125" t="s">
        <v>7</v>
      </c>
      <c r="C125" t="s">
        <v>106</v>
      </c>
      <c r="D125" t="s">
        <v>176</v>
      </c>
      <c r="E125" t="s">
        <v>120</v>
      </c>
      <c r="F125" t="s">
        <v>121</v>
      </c>
      <c r="G125" t="s">
        <v>122</v>
      </c>
      <c r="H125" t="s">
        <v>121</v>
      </c>
      <c r="I125" t="s">
        <v>128</v>
      </c>
      <c r="J125" t="s">
        <v>128</v>
      </c>
      <c r="K125" t="s">
        <v>124</v>
      </c>
      <c r="L125" t="s">
        <v>125</v>
      </c>
      <c r="M125" t="s">
        <v>126</v>
      </c>
      <c r="N125" t="s">
        <v>127</v>
      </c>
      <c r="O125" t="s">
        <v>126</v>
      </c>
      <c r="P125">
        <f>ROUND(VLOOKUP(A125,'limit ded'!A$1:G$301,5,FALSE)*100,0)</f>
        <v>0</v>
      </c>
      <c r="Q125">
        <f>ROUND(VLOOKUP(A125,'limit ded'!A$1:G$301,6,FALSE)*100,0)</f>
        <v>100</v>
      </c>
      <c r="R125">
        <f>ROUND(VLOOKUP(A125,'limit ded'!A$1:G$301,7,FALSE)*100,0)</f>
        <v>0</v>
      </c>
      <c r="S125" s="34" t="s">
        <v>228</v>
      </c>
      <c r="T125" s="43"/>
      <c r="U125" s="43"/>
      <c r="V125" s="43"/>
    </row>
    <row r="126" spans="1:22" x14ac:dyDescent="0.25">
      <c r="A126" t="str">
        <f t="shared" si="1"/>
        <v>BulgariaFlood*Residential</v>
      </c>
      <c r="B126" t="s">
        <v>9</v>
      </c>
      <c r="C126" t="s">
        <v>106</v>
      </c>
      <c r="D126" t="s">
        <v>176</v>
      </c>
      <c r="E126" t="s">
        <v>119</v>
      </c>
      <c r="F126" t="s">
        <v>119</v>
      </c>
      <c r="G126" t="s">
        <v>119</v>
      </c>
      <c r="H126" t="s">
        <v>121</v>
      </c>
      <c r="I126" t="s">
        <v>123</v>
      </c>
      <c r="J126" t="s">
        <v>123</v>
      </c>
      <c r="K126" t="s">
        <v>124</v>
      </c>
      <c r="L126" t="s">
        <v>119</v>
      </c>
      <c r="M126" t="s">
        <v>119</v>
      </c>
      <c r="N126" t="s">
        <v>131</v>
      </c>
      <c r="O126" t="s">
        <v>119</v>
      </c>
      <c r="P126">
        <f>ROUND(VLOOKUP(A126,'limit ded'!A$1:G$301,5,FALSE)*100,0)</f>
        <v>1</v>
      </c>
      <c r="Q126">
        <f>ROUND(VLOOKUP(A126,'limit ded'!A$1:G$301,6,FALSE)*100,0)</f>
        <v>91</v>
      </c>
      <c r="R126">
        <f>ROUND(VLOOKUP(A126,'limit ded'!A$1:G$301,7,FALSE)*100,0)</f>
        <v>8</v>
      </c>
      <c r="S126" s="34" t="s">
        <v>285</v>
      </c>
      <c r="T126" s="43"/>
      <c r="U126" s="43"/>
      <c r="V126" s="43"/>
    </row>
    <row r="127" spans="1:22" x14ac:dyDescent="0.25">
      <c r="A127" t="str">
        <f t="shared" si="1"/>
        <v>BulgariaFlood*Commercial</v>
      </c>
      <c r="B127" t="s">
        <v>9</v>
      </c>
      <c r="C127" t="s">
        <v>105</v>
      </c>
      <c r="D127" t="s">
        <v>176</v>
      </c>
      <c r="E127" t="s">
        <v>119</v>
      </c>
      <c r="F127" t="s">
        <v>119</v>
      </c>
      <c r="G127" t="s">
        <v>119</v>
      </c>
      <c r="H127" t="s">
        <v>121</v>
      </c>
      <c r="I127" t="s">
        <v>123</v>
      </c>
      <c r="J127" t="s">
        <v>123</v>
      </c>
      <c r="K127" t="s">
        <v>124</v>
      </c>
      <c r="L127" t="s">
        <v>119</v>
      </c>
      <c r="M127" t="s">
        <v>119</v>
      </c>
      <c r="N127" t="s">
        <v>131</v>
      </c>
      <c r="O127" t="s">
        <v>119</v>
      </c>
      <c r="P127">
        <f>ROUND(VLOOKUP(A127,'limit ded'!A$1:G$301,5,FALSE)*100,0)</f>
        <v>1</v>
      </c>
      <c r="Q127">
        <f>ROUND(VLOOKUP(A127,'limit ded'!A$1:G$301,6,FALSE)*100,0)</f>
        <v>94</v>
      </c>
      <c r="R127">
        <f>ROUND(VLOOKUP(A127,'limit ded'!A$1:G$301,7,FALSE)*100,0)</f>
        <v>5</v>
      </c>
      <c r="S127" s="34" t="s">
        <v>285</v>
      </c>
      <c r="T127" s="43"/>
      <c r="U127" s="43"/>
      <c r="V127" s="43"/>
    </row>
    <row r="128" spans="1:22" x14ac:dyDescent="0.25">
      <c r="A128" t="str">
        <f t="shared" si="1"/>
        <v>CroatiaFlood*Commercial</v>
      </c>
      <c r="B128" t="s">
        <v>11</v>
      </c>
      <c r="C128" t="s">
        <v>105</v>
      </c>
      <c r="D128" t="s">
        <v>176</v>
      </c>
      <c r="E128" t="s">
        <v>120</v>
      </c>
      <c r="F128" t="s">
        <v>121</v>
      </c>
      <c r="G128" t="s">
        <v>119</v>
      </c>
      <c r="H128" t="s">
        <v>121</v>
      </c>
      <c r="I128" t="s">
        <v>123</v>
      </c>
      <c r="J128" t="s">
        <v>123</v>
      </c>
      <c r="K128" t="s">
        <v>129</v>
      </c>
      <c r="L128" t="s">
        <v>125</v>
      </c>
      <c r="M128" t="s">
        <v>130</v>
      </c>
      <c r="N128" t="s">
        <v>198</v>
      </c>
      <c r="O128" t="s">
        <v>126</v>
      </c>
      <c r="P128">
        <f>ROUND(VLOOKUP(A128,'limit ded'!A$1:G$301,5,FALSE)*100,0)</f>
        <v>2</v>
      </c>
      <c r="Q128">
        <f>ROUND(VLOOKUP(A128,'limit ded'!A$1:G$301,6,FALSE)*100,0)</f>
        <v>82</v>
      </c>
      <c r="R128">
        <f>ROUND(VLOOKUP(A128,'limit ded'!A$1:G$301,7,FALSE)*100,0)</f>
        <v>16</v>
      </c>
      <c r="S128" s="34" t="s">
        <v>286</v>
      </c>
      <c r="T128" s="43"/>
      <c r="U128" s="43"/>
      <c r="V128" s="43"/>
    </row>
    <row r="129" spans="1:22" x14ac:dyDescent="0.25">
      <c r="A129" t="str">
        <f t="shared" si="1"/>
        <v>CroatiaFlood*Residential</v>
      </c>
      <c r="B129" t="s">
        <v>11</v>
      </c>
      <c r="C129" t="s">
        <v>106</v>
      </c>
      <c r="D129" t="s">
        <v>176</v>
      </c>
      <c r="E129" t="s">
        <v>120</v>
      </c>
      <c r="F129" t="s">
        <v>121</v>
      </c>
      <c r="G129" t="s">
        <v>119</v>
      </c>
      <c r="H129" t="s">
        <v>121</v>
      </c>
      <c r="I129" t="s">
        <v>123</v>
      </c>
      <c r="J129" t="s">
        <v>123</v>
      </c>
      <c r="K129" t="s">
        <v>129</v>
      </c>
      <c r="L129" t="s">
        <v>125</v>
      </c>
      <c r="M129" t="s">
        <v>130</v>
      </c>
      <c r="N129" t="s">
        <v>198</v>
      </c>
      <c r="O129" t="s">
        <v>126</v>
      </c>
      <c r="P129">
        <f>ROUND(VLOOKUP(A129,'limit ded'!A$1:G$301,5,FALSE)*100,0)</f>
        <v>0</v>
      </c>
      <c r="Q129">
        <f>ROUND(VLOOKUP(A129,'limit ded'!A$1:G$301,6,FALSE)*100,0)</f>
        <v>29</v>
      </c>
      <c r="R129">
        <f>ROUND(VLOOKUP(A129,'limit ded'!A$1:G$301,7,FALSE)*100,0)</f>
        <v>71</v>
      </c>
      <c r="S129" s="34" t="s">
        <v>286</v>
      </c>
      <c r="T129" s="43"/>
      <c r="U129" s="43"/>
      <c r="V129" s="43"/>
    </row>
    <row r="130" spans="1:22" x14ac:dyDescent="0.25">
      <c r="A130" t="str">
        <f t="shared" si="1"/>
        <v>CyprusFlood*Commercial</v>
      </c>
      <c r="B130" t="s">
        <v>13</v>
      </c>
      <c r="C130" t="s">
        <v>105</v>
      </c>
      <c r="D130" t="s">
        <v>176</v>
      </c>
      <c r="E130" t="s">
        <v>132</v>
      </c>
      <c r="F130" t="s">
        <v>121</v>
      </c>
      <c r="G130" t="s">
        <v>122</v>
      </c>
      <c r="H130" t="s">
        <v>121</v>
      </c>
      <c r="I130" t="s">
        <v>119</v>
      </c>
      <c r="J130" t="s">
        <v>119</v>
      </c>
      <c r="K130" t="s">
        <v>129</v>
      </c>
      <c r="L130" t="s">
        <v>119</v>
      </c>
      <c r="M130" t="s">
        <v>133</v>
      </c>
      <c r="N130" t="s">
        <v>131</v>
      </c>
      <c r="O130" t="s">
        <v>126</v>
      </c>
      <c r="P130">
        <f>ROUND(VLOOKUP(A130,'limit ded'!A$1:G$301,5,FALSE)*100,0)</f>
        <v>3</v>
      </c>
      <c r="Q130">
        <f>ROUND(VLOOKUP(A130,'limit ded'!A$1:G$301,6,FALSE)*100,0)</f>
        <v>94</v>
      </c>
      <c r="R130">
        <f>ROUND(VLOOKUP(A130,'limit ded'!A$1:G$301,7,FALSE)*100,0)</f>
        <v>3</v>
      </c>
      <c r="S130" s="34" t="s">
        <v>287</v>
      </c>
      <c r="T130" s="43"/>
      <c r="U130" s="43"/>
      <c r="V130" s="43"/>
    </row>
    <row r="131" spans="1:22" x14ac:dyDescent="0.25">
      <c r="A131" t="str">
        <f t="shared" ref="A131:A194" si="2">CONCATENATE(B131,D131,C131)</f>
        <v>CyprusFlood*Residential</v>
      </c>
      <c r="B131" t="s">
        <v>13</v>
      </c>
      <c r="C131" t="s">
        <v>106</v>
      </c>
      <c r="D131" t="s">
        <v>176</v>
      </c>
      <c r="E131" t="s">
        <v>132</v>
      </c>
      <c r="F131" t="s">
        <v>121</v>
      </c>
      <c r="G131" t="s">
        <v>122</v>
      </c>
      <c r="H131" t="s">
        <v>121</v>
      </c>
      <c r="I131" t="s">
        <v>119</v>
      </c>
      <c r="J131" t="s">
        <v>119</v>
      </c>
      <c r="K131" t="s">
        <v>129</v>
      </c>
      <c r="L131" t="s">
        <v>119</v>
      </c>
      <c r="M131" t="s">
        <v>133</v>
      </c>
      <c r="N131" t="s">
        <v>131</v>
      </c>
      <c r="O131" t="s">
        <v>126</v>
      </c>
      <c r="P131">
        <f>ROUND(VLOOKUP(A131,'limit ded'!A$1:G$301,5,FALSE)*100,0)</f>
        <v>3</v>
      </c>
      <c r="Q131">
        <f>ROUND(VLOOKUP(A131,'limit ded'!A$1:G$301,6,FALSE)*100,0)</f>
        <v>97</v>
      </c>
      <c r="R131">
        <f>ROUND(VLOOKUP(A131,'limit ded'!A$1:G$301,7,FALSE)*100,0)</f>
        <v>0</v>
      </c>
      <c r="S131" s="34" t="s">
        <v>287</v>
      </c>
      <c r="T131" s="43"/>
      <c r="U131" s="43"/>
      <c r="V131" s="43"/>
    </row>
    <row r="132" spans="1:22" x14ac:dyDescent="0.25">
      <c r="A132" t="str">
        <f t="shared" si="2"/>
        <v>Czech RepublicFlood*Commercial</v>
      </c>
      <c r="B132" t="s">
        <v>15</v>
      </c>
      <c r="C132" t="s">
        <v>105</v>
      </c>
      <c r="D132" t="s">
        <v>176</v>
      </c>
      <c r="E132" t="s">
        <v>120</v>
      </c>
      <c r="F132" t="s">
        <v>121</v>
      </c>
      <c r="G132" t="s">
        <v>122</v>
      </c>
      <c r="H132" t="s">
        <v>121</v>
      </c>
      <c r="I132" t="s">
        <v>123</v>
      </c>
      <c r="J132" t="s">
        <v>123</v>
      </c>
      <c r="K132" t="s">
        <v>129</v>
      </c>
      <c r="L132" t="s">
        <v>119</v>
      </c>
      <c r="M132" t="s">
        <v>119</v>
      </c>
      <c r="N132" t="s">
        <v>127</v>
      </c>
      <c r="O132" t="s">
        <v>133</v>
      </c>
      <c r="P132">
        <f>ROUND(VLOOKUP(A132,'limit ded'!A$1:G$301,5,FALSE)*100,0)</f>
        <v>0</v>
      </c>
      <c r="Q132">
        <f>ROUND(VLOOKUP(A132,'limit ded'!A$1:G$301,6,FALSE)*100,0)</f>
        <v>12</v>
      </c>
      <c r="R132">
        <f>ROUND(VLOOKUP(A132,'limit ded'!A$1:G$301,7,FALSE)*100,0)</f>
        <v>87</v>
      </c>
      <c r="S132" s="34" t="s">
        <v>305</v>
      </c>
      <c r="T132" s="43"/>
      <c r="U132" s="43"/>
      <c r="V132" s="43"/>
    </row>
    <row r="133" spans="1:22" x14ac:dyDescent="0.25">
      <c r="A133" t="str">
        <f t="shared" si="2"/>
        <v>Czech RepublicFlood*Residential</v>
      </c>
      <c r="B133" t="s">
        <v>15</v>
      </c>
      <c r="C133" t="s">
        <v>106</v>
      </c>
      <c r="D133" t="s">
        <v>176</v>
      </c>
      <c r="E133" t="s">
        <v>120</v>
      </c>
      <c r="F133" t="s">
        <v>121</v>
      </c>
      <c r="G133" t="s">
        <v>122</v>
      </c>
      <c r="H133" t="s">
        <v>121</v>
      </c>
      <c r="I133" t="s">
        <v>123</v>
      </c>
      <c r="J133" t="s">
        <v>123</v>
      </c>
      <c r="K133" t="s">
        <v>129</v>
      </c>
      <c r="L133" t="s">
        <v>119</v>
      </c>
      <c r="M133" t="s">
        <v>119</v>
      </c>
      <c r="N133" t="s">
        <v>127</v>
      </c>
      <c r="O133" t="s">
        <v>133</v>
      </c>
      <c r="P133">
        <f>ROUND(VLOOKUP(A133,'limit ded'!A$1:G$301,5,FALSE)*100,0)</f>
        <v>0</v>
      </c>
      <c r="Q133">
        <f>ROUND(VLOOKUP(A133,'limit ded'!A$1:G$301,6,FALSE)*100,0)</f>
        <v>93</v>
      </c>
      <c r="R133">
        <f>ROUND(VLOOKUP(A133,'limit ded'!A$1:G$301,7,FALSE)*100,0)</f>
        <v>7</v>
      </c>
      <c r="S133" s="34" t="s">
        <v>144</v>
      </c>
      <c r="T133" s="43"/>
      <c r="U133" s="43"/>
      <c r="V133" s="43"/>
    </row>
    <row r="134" spans="1:22" x14ac:dyDescent="0.25">
      <c r="A134" t="str">
        <f t="shared" si="2"/>
        <v>DenmarkFlood*Commercial</v>
      </c>
      <c r="B134" t="s">
        <v>17</v>
      </c>
      <c r="C134" t="s">
        <v>105</v>
      </c>
      <c r="D134" t="s">
        <v>176</v>
      </c>
      <c r="E134" t="s">
        <v>120</v>
      </c>
      <c r="F134" t="s">
        <v>121</v>
      </c>
      <c r="G134" t="s">
        <v>122</v>
      </c>
      <c r="H134" t="s">
        <v>121</v>
      </c>
      <c r="I134" t="s">
        <v>128</v>
      </c>
      <c r="J134" t="s">
        <v>123</v>
      </c>
      <c r="K134" t="s">
        <v>129</v>
      </c>
      <c r="L134" t="s">
        <v>125</v>
      </c>
      <c r="M134" t="s">
        <v>119</v>
      </c>
      <c r="N134" t="s">
        <v>127</v>
      </c>
      <c r="O134" t="s">
        <v>126</v>
      </c>
      <c r="P134">
        <f>ROUND(VLOOKUP(A134,'limit ded'!A$1:G$301,5,FALSE)*100,0)</f>
        <v>1</v>
      </c>
      <c r="Q134">
        <f>ROUND(VLOOKUP(A134,'limit ded'!A$1:G$301,6,FALSE)*100,0)</f>
        <v>99</v>
      </c>
      <c r="R134">
        <f>ROUND(VLOOKUP(A134,'limit ded'!A$1:G$301,7,FALSE)*100,0)</f>
        <v>0</v>
      </c>
      <c r="S134" s="34" t="s">
        <v>225</v>
      </c>
      <c r="T134" s="43"/>
      <c r="U134" s="43"/>
      <c r="V134" s="43"/>
    </row>
    <row r="135" spans="1:22" x14ac:dyDescent="0.25">
      <c r="A135" t="str">
        <f t="shared" si="2"/>
        <v>DenmarkFlood*Residential</v>
      </c>
      <c r="B135" t="s">
        <v>17</v>
      </c>
      <c r="C135" t="s">
        <v>106</v>
      </c>
      <c r="D135" t="s">
        <v>176</v>
      </c>
      <c r="E135" t="s">
        <v>120</v>
      </c>
      <c r="F135" t="s">
        <v>121</v>
      </c>
      <c r="G135" t="s">
        <v>122</v>
      </c>
      <c r="H135" t="s">
        <v>121</v>
      </c>
      <c r="I135" t="s">
        <v>128</v>
      </c>
      <c r="J135" t="s">
        <v>123</v>
      </c>
      <c r="K135" t="s">
        <v>129</v>
      </c>
      <c r="L135" t="s">
        <v>125</v>
      </c>
      <c r="M135" t="s">
        <v>119</v>
      </c>
      <c r="N135" t="s">
        <v>127</v>
      </c>
      <c r="O135" t="s">
        <v>126</v>
      </c>
      <c r="P135">
        <f>ROUND(VLOOKUP(A135,'limit ded'!A$1:G$301,5,FALSE)*100,0)</f>
        <v>0</v>
      </c>
      <c r="Q135">
        <f>ROUND(VLOOKUP(A135,'limit ded'!A$1:G$301,6,FALSE)*100,0)</f>
        <v>100</v>
      </c>
      <c r="R135">
        <f>ROUND(VLOOKUP(A135,'limit ded'!A$1:G$301,7,FALSE)*100,0)</f>
        <v>0</v>
      </c>
      <c r="S135" s="34" t="s">
        <v>225</v>
      </c>
      <c r="T135" s="43"/>
      <c r="U135" s="43"/>
      <c r="V135" s="43"/>
    </row>
    <row r="136" spans="1:22" x14ac:dyDescent="0.25">
      <c r="A136" t="str">
        <f t="shared" si="2"/>
        <v>EstoniaFlood*Commercial</v>
      </c>
      <c r="B136" t="s">
        <v>19</v>
      </c>
      <c r="C136" t="s">
        <v>105</v>
      </c>
      <c r="D136" t="s">
        <v>176</v>
      </c>
      <c r="E136" t="s">
        <v>120</v>
      </c>
      <c r="F136" s="43" t="s">
        <v>121</v>
      </c>
      <c r="G136" s="43" t="s">
        <v>122</v>
      </c>
      <c r="H136" s="43" t="s">
        <v>121</v>
      </c>
      <c r="I136" s="43" t="s">
        <v>123</v>
      </c>
      <c r="J136" s="43" t="s">
        <v>123</v>
      </c>
      <c r="K136" s="43" t="s">
        <v>121</v>
      </c>
      <c r="L136" s="43" t="s">
        <v>198</v>
      </c>
      <c r="M136" t="s">
        <v>130</v>
      </c>
      <c r="N136" s="43" t="s">
        <v>131</v>
      </c>
      <c r="O136" t="s">
        <v>130</v>
      </c>
      <c r="P136">
        <f>ROUND(VLOOKUP(A136,'limit ded'!A$1:G$301,5,FALSE)*100,0)</f>
        <v>1</v>
      </c>
      <c r="Q136">
        <f>ROUND(VLOOKUP(A136,'limit ded'!A$1:G$301,6,FALSE)*100,0)</f>
        <v>99</v>
      </c>
      <c r="R136">
        <f>ROUND(VLOOKUP(A136,'limit ded'!A$1:G$301,7,FALSE)*100,0)</f>
        <v>0</v>
      </c>
      <c r="S136" s="34" t="s">
        <v>138</v>
      </c>
      <c r="T136" s="43"/>
      <c r="U136" s="43"/>
      <c r="V136" s="43"/>
    </row>
    <row r="137" spans="1:22" x14ac:dyDescent="0.25">
      <c r="A137" t="str">
        <f t="shared" si="2"/>
        <v>EstoniaFlood*Residential</v>
      </c>
      <c r="B137" t="s">
        <v>19</v>
      </c>
      <c r="C137" t="s">
        <v>106</v>
      </c>
      <c r="D137" t="s">
        <v>176</v>
      </c>
      <c r="E137" t="s">
        <v>120</v>
      </c>
      <c r="F137" s="43" t="s">
        <v>121</v>
      </c>
      <c r="G137" s="43" t="s">
        <v>122</v>
      </c>
      <c r="H137" s="43" t="s">
        <v>121</v>
      </c>
      <c r="I137" s="43" t="s">
        <v>123</v>
      </c>
      <c r="J137" s="43" t="s">
        <v>123</v>
      </c>
      <c r="K137" s="43" t="s">
        <v>121</v>
      </c>
      <c r="L137" s="43" t="s">
        <v>198</v>
      </c>
      <c r="M137" t="s">
        <v>130</v>
      </c>
      <c r="N137" s="43" t="s">
        <v>131</v>
      </c>
      <c r="O137" t="s">
        <v>130</v>
      </c>
      <c r="P137">
        <f>ROUND(VLOOKUP(A137,'limit ded'!A$1:G$301,5,FALSE)*100,0)</f>
        <v>0</v>
      </c>
      <c r="Q137">
        <f>ROUND(VLOOKUP(A137,'limit ded'!A$1:G$301,6,FALSE)*100,0)</f>
        <v>100</v>
      </c>
      <c r="R137">
        <f>ROUND(VLOOKUP(A137,'limit ded'!A$1:G$301,7,FALSE)*100,0)</f>
        <v>0</v>
      </c>
      <c r="S137" s="34" t="s">
        <v>138</v>
      </c>
      <c r="T137" s="43"/>
      <c r="U137" s="43"/>
      <c r="V137" s="43"/>
    </row>
    <row r="138" spans="1:22" x14ac:dyDescent="0.25">
      <c r="A138" t="str">
        <f t="shared" si="2"/>
        <v>FinlandFlood*Commercial</v>
      </c>
      <c r="B138" t="s">
        <v>21</v>
      </c>
      <c r="C138" t="s">
        <v>105</v>
      </c>
      <c r="D138" t="s">
        <v>176</v>
      </c>
      <c r="E138" t="s">
        <v>120</v>
      </c>
      <c r="F138" t="s">
        <v>121</v>
      </c>
      <c r="G138" t="s">
        <v>121</v>
      </c>
      <c r="H138" t="s">
        <v>121</v>
      </c>
      <c r="I138" t="s">
        <v>123</v>
      </c>
      <c r="J138" t="s">
        <v>123</v>
      </c>
      <c r="K138" t="s">
        <v>121</v>
      </c>
      <c r="L138" t="s">
        <v>125</v>
      </c>
      <c r="M138" t="s">
        <v>126</v>
      </c>
      <c r="N138" t="s">
        <v>134</v>
      </c>
      <c r="O138" t="s">
        <v>126</v>
      </c>
      <c r="P138">
        <f>ROUND(VLOOKUP(A138,'limit ded'!A$1:G$301,5,FALSE)*100,0)</f>
        <v>3</v>
      </c>
      <c r="Q138">
        <f>ROUND(VLOOKUP(A138,'limit ded'!A$1:G$301,6,FALSE)*100,0)</f>
        <v>62</v>
      </c>
      <c r="R138">
        <f>ROUND(VLOOKUP(A138,'limit ded'!A$1:G$301,7,FALSE)*100,0)</f>
        <v>35</v>
      </c>
      <c r="S138" s="34" t="s">
        <v>205</v>
      </c>
      <c r="T138" s="43"/>
      <c r="U138" s="43"/>
      <c r="V138" s="43"/>
    </row>
    <row r="139" spans="1:22" x14ac:dyDescent="0.25">
      <c r="A139" t="str">
        <f t="shared" si="2"/>
        <v>FinlandFlood*Residential</v>
      </c>
      <c r="B139" t="s">
        <v>21</v>
      </c>
      <c r="C139" t="s">
        <v>106</v>
      </c>
      <c r="D139" t="s">
        <v>176</v>
      </c>
      <c r="E139" t="s">
        <v>120</v>
      </c>
      <c r="F139" t="s">
        <v>121</v>
      </c>
      <c r="G139" t="s">
        <v>121</v>
      </c>
      <c r="H139" t="s">
        <v>121</v>
      </c>
      <c r="I139" t="s">
        <v>123</v>
      </c>
      <c r="J139" t="s">
        <v>123</v>
      </c>
      <c r="K139" t="s">
        <v>121</v>
      </c>
      <c r="L139" t="s">
        <v>125</v>
      </c>
      <c r="M139" t="s">
        <v>126</v>
      </c>
      <c r="N139" t="s">
        <v>134</v>
      </c>
      <c r="O139" t="s">
        <v>126</v>
      </c>
      <c r="P139">
        <f>ROUND(VLOOKUP(A139,'limit ded'!A$1:G$301,5,FALSE)*100,0)</f>
        <v>0</v>
      </c>
      <c r="Q139">
        <f>ROUND(VLOOKUP(A139,'limit ded'!A$1:G$301,6,FALSE)*100,0)</f>
        <v>100</v>
      </c>
      <c r="R139">
        <f>ROUND(VLOOKUP(A139,'limit ded'!A$1:G$301,7,FALSE)*100,0)</f>
        <v>0</v>
      </c>
      <c r="S139" s="34" t="s">
        <v>205</v>
      </c>
      <c r="T139" s="43"/>
      <c r="U139" s="43"/>
      <c r="V139" s="43"/>
    </row>
    <row r="140" spans="1:22" x14ac:dyDescent="0.25">
      <c r="A140" t="str">
        <f t="shared" si="2"/>
        <v>FranceFlood*Commercial</v>
      </c>
      <c r="B140" t="s">
        <v>23</v>
      </c>
      <c r="C140" t="s">
        <v>105</v>
      </c>
      <c r="D140" t="s">
        <v>176</v>
      </c>
      <c r="E140" t="s">
        <v>132</v>
      </c>
      <c r="F140" t="s">
        <v>135</v>
      </c>
      <c r="G140" t="s">
        <v>122</v>
      </c>
      <c r="H140" t="s">
        <v>135</v>
      </c>
      <c r="I140" t="s">
        <v>123</v>
      </c>
      <c r="J140" t="s">
        <v>136</v>
      </c>
      <c r="K140" t="s">
        <v>124</v>
      </c>
      <c r="L140" t="s">
        <v>119</v>
      </c>
      <c r="M140" t="s">
        <v>126</v>
      </c>
      <c r="N140" t="s">
        <v>127</v>
      </c>
      <c r="O140" t="s">
        <v>126</v>
      </c>
      <c r="P140">
        <f>ROUND(VLOOKUP(A140,'limit ded'!A$1:G$301,5,FALSE)*100,0)</f>
        <v>1</v>
      </c>
      <c r="Q140">
        <f>ROUND(VLOOKUP(A140,'limit ded'!A$1:G$301,6,FALSE)*100,0)</f>
        <v>89</v>
      </c>
      <c r="R140">
        <f>ROUND(VLOOKUP(A140,'limit ded'!A$1:G$301,7,FALSE)*100,0)</f>
        <v>10</v>
      </c>
      <c r="S140" s="34" t="s">
        <v>235</v>
      </c>
      <c r="T140" s="43"/>
      <c r="U140" s="43"/>
      <c r="V140" s="43"/>
    </row>
    <row r="141" spans="1:22" x14ac:dyDescent="0.25">
      <c r="A141" t="str">
        <f t="shared" si="2"/>
        <v>FranceFlood*Residential</v>
      </c>
      <c r="B141" t="s">
        <v>23</v>
      </c>
      <c r="C141" t="s">
        <v>106</v>
      </c>
      <c r="D141" t="s">
        <v>176</v>
      </c>
      <c r="E141" t="s">
        <v>132</v>
      </c>
      <c r="F141" t="s">
        <v>135</v>
      </c>
      <c r="G141" t="s">
        <v>122</v>
      </c>
      <c r="H141" t="s">
        <v>135</v>
      </c>
      <c r="I141" t="s">
        <v>123</v>
      </c>
      <c r="J141" t="s">
        <v>136</v>
      </c>
      <c r="K141" t="s">
        <v>124</v>
      </c>
      <c r="L141" t="s">
        <v>119</v>
      </c>
      <c r="M141" t="s">
        <v>126</v>
      </c>
      <c r="N141" t="s">
        <v>127</v>
      </c>
      <c r="O141" t="s">
        <v>126</v>
      </c>
      <c r="P141">
        <f>ROUND(VLOOKUP(A141,'limit ded'!A$1:G$301,5,FALSE)*100,0)</f>
        <v>0</v>
      </c>
      <c r="Q141">
        <f>ROUND(VLOOKUP(A141,'limit ded'!A$1:G$301,6,FALSE)*100,0)</f>
        <v>98</v>
      </c>
      <c r="R141">
        <f>ROUND(VLOOKUP(A141,'limit ded'!A$1:G$301,7,FALSE)*100,0)</f>
        <v>2</v>
      </c>
      <c r="S141" s="34" t="s">
        <v>235</v>
      </c>
      <c r="T141" s="43"/>
      <c r="U141" s="43"/>
      <c r="V141" s="43"/>
    </row>
    <row r="142" spans="1:22" x14ac:dyDescent="0.25">
      <c r="A142" t="str">
        <f t="shared" si="2"/>
        <v>GermanyFlood*Commercial</v>
      </c>
      <c r="B142" t="s">
        <v>25</v>
      </c>
      <c r="C142" t="s">
        <v>105</v>
      </c>
      <c r="D142" t="s">
        <v>176</v>
      </c>
      <c r="E142" t="s">
        <v>120</v>
      </c>
      <c r="F142" t="s">
        <v>121</v>
      </c>
      <c r="G142" t="s">
        <v>121</v>
      </c>
      <c r="H142" t="s">
        <v>121</v>
      </c>
      <c r="I142" t="s">
        <v>123</v>
      </c>
      <c r="J142" t="s">
        <v>123</v>
      </c>
      <c r="K142" t="s">
        <v>121</v>
      </c>
      <c r="L142" t="s">
        <v>125</v>
      </c>
      <c r="M142" t="s">
        <v>133</v>
      </c>
      <c r="N142" t="s">
        <v>131</v>
      </c>
      <c r="O142" t="s">
        <v>126</v>
      </c>
      <c r="P142">
        <f>ROUND(VLOOKUP(A142,'limit ded'!A$1:G$301,5,FALSE)*100,0)</f>
        <v>0</v>
      </c>
      <c r="Q142">
        <f>ROUND(VLOOKUP(A142,'limit ded'!A$1:G$301,6,FALSE)*100,0)</f>
        <v>64</v>
      </c>
      <c r="R142">
        <f>ROUND(VLOOKUP(A142,'limit ded'!A$1:G$301,7,FALSE)*100,0)</f>
        <v>36</v>
      </c>
      <c r="S142" s="43" t="s">
        <v>208</v>
      </c>
      <c r="T142" s="43"/>
      <c r="U142" s="43"/>
      <c r="V142" s="43"/>
    </row>
    <row r="143" spans="1:22" x14ac:dyDescent="0.25">
      <c r="A143" t="str">
        <f t="shared" si="2"/>
        <v>GermanyFlood*Residential</v>
      </c>
      <c r="B143" t="s">
        <v>25</v>
      </c>
      <c r="C143" t="s">
        <v>106</v>
      </c>
      <c r="D143" t="s">
        <v>176</v>
      </c>
      <c r="E143" t="s">
        <v>120</v>
      </c>
      <c r="F143" t="s">
        <v>121</v>
      </c>
      <c r="G143" t="s">
        <v>121</v>
      </c>
      <c r="H143" t="s">
        <v>121</v>
      </c>
      <c r="I143" t="s">
        <v>123</v>
      </c>
      <c r="J143" t="s">
        <v>123</v>
      </c>
      <c r="K143" t="s">
        <v>121</v>
      </c>
      <c r="L143" t="s">
        <v>125</v>
      </c>
      <c r="M143" t="s">
        <v>133</v>
      </c>
      <c r="N143" t="s">
        <v>131</v>
      </c>
      <c r="O143" t="s">
        <v>126</v>
      </c>
      <c r="P143">
        <f>ROUND(VLOOKUP(A143,'limit ded'!A$1:G$301,5,FALSE)*100,0)</f>
        <v>0</v>
      </c>
      <c r="Q143">
        <f>ROUND(VLOOKUP(A143,'limit ded'!A$1:G$301,6,FALSE)*100,0)</f>
        <v>95</v>
      </c>
      <c r="R143">
        <f>ROUND(VLOOKUP(A143,'limit ded'!A$1:G$301,7,FALSE)*100,0)</f>
        <v>5</v>
      </c>
      <c r="S143" s="43" t="s">
        <v>208</v>
      </c>
      <c r="T143" s="43"/>
      <c r="U143" s="43"/>
      <c r="V143" s="43"/>
    </row>
    <row r="144" spans="1:22" x14ac:dyDescent="0.25">
      <c r="A144" t="str">
        <f t="shared" si="2"/>
        <v>GreeceFlood*Commercial</v>
      </c>
      <c r="B144" t="s">
        <v>27</v>
      </c>
      <c r="C144" t="s">
        <v>105</v>
      </c>
      <c r="D144" t="s">
        <v>176</v>
      </c>
      <c r="E144" t="s">
        <v>120</v>
      </c>
      <c r="F144" t="s">
        <v>121</v>
      </c>
      <c r="G144" t="s">
        <v>119</v>
      </c>
      <c r="H144" t="s">
        <v>121</v>
      </c>
      <c r="I144" t="s">
        <v>123</v>
      </c>
      <c r="J144" t="s">
        <v>123</v>
      </c>
      <c r="K144" t="s">
        <v>124</v>
      </c>
      <c r="L144" t="s">
        <v>119</v>
      </c>
      <c r="M144" t="s">
        <v>130</v>
      </c>
      <c r="N144" t="s">
        <v>198</v>
      </c>
      <c r="O144" t="s">
        <v>126</v>
      </c>
      <c r="P144">
        <f>ROUND(VLOOKUP(A144,'limit ded'!A$1:G$301,5,FALSE)*100,0)</f>
        <v>3</v>
      </c>
      <c r="Q144">
        <f>ROUND(VLOOKUP(A144,'limit ded'!A$1:G$301,6,FALSE)*100,0)</f>
        <v>75</v>
      </c>
      <c r="R144">
        <f>ROUND(VLOOKUP(A144,'limit ded'!A$1:G$301,7,FALSE)*100,0)</f>
        <v>22</v>
      </c>
      <c r="S144" s="34" t="s">
        <v>288</v>
      </c>
      <c r="T144" s="43"/>
      <c r="U144" s="43"/>
      <c r="V144" s="43"/>
    </row>
    <row r="145" spans="1:22" x14ac:dyDescent="0.25">
      <c r="A145" t="str">
        <f t="shared" si="2"/>
        <v>GreeceFlood*Residential</v>
      </c>
      <c r="B145" t="s">
        <v>27</v>
      </c>
      <c r="C145" t="s">
        <v>106</v>
      </c>
      <c r="D145" t="s">
        <v>176</v>
      </c>
      <c r="E145" t="s">
        <v>120</v>
      </c>
      <c r="F145" t="s">
        <v>121</v>
      </c>
      <c r="G145" t="s">
        <v>119</v>
      </c>
      <c r="H145" t="s">
        <v>121</v>
      </c>
      <c r="I145" t="s">
        <v>123</v>
      </c>
      <c r="J145" t="s">
        <v>123</v>
      </c>
      <c r="K145" t="s">
        <v>124</v>
      </c>
      <c r="L145" t="s">
        <v>119</v>
      </c>
      <c r="M145" t="s">
        <v>130</v>
      </c>
      <c r="N145" t="s">
        <v>198</v>
      </c>
      <c r="O145" t="s">
        <v>126</v>
      </c>
      <c r="P145">
        <f>ROUND(VLOOKUP(A145,'limit ded'!A$1:G$301,5,FALSE)*100,0)</f>
        <v>0</v>
      </c>
      <c r="Q145">
        <f>ROUND(VLOOKUP(A145,'limit ded'!A$1:G$301,6,FALSE)*100,0)</f>
        <v>98</v>
      </c>
      <c r="R145">
        <f>ROUND(VLOOKUP(A145,'limit ded'!A$1:G$301,7,FALSE)*100,0)</f>
        <v>2</v>
      </c>
      <c r="S145" s="34" t="s">
        <v>288</v>
      </c>
      <c r="T145" s="43"/>
      <c r="U145" s="43"/>
      <c r="V145" s="43"/>
    </row>
    <row r="146" spans="1:22" x14ac:dyDescent="0.25">
      <c r="A146" t="str">
        <f t="shared" si="2"/>
        <v>HungaryFlood*Commercial</v>
      </c>
      <c r="B146" t="s">
        <v>29</v>
      </c>
      <c r="C146" t="s">
        <v>105</v>
      </c>
      <c r="D146" t="s">
        <v>176</v>
      </c>
      <c r="E146" t="s">
        <v>119</v>
      </c>
      <c r="F146" t="s">
        <v>119</v>
      </c>
      <c r="G146" t="s">
        <v>119</v>
      </c>
      <c r="H146" t="s">
        <v>121</v>
      </c>
      <c r="I146" t="s">
        <v>123</v>
      </c>
      <c r="J146" t="s">
        <v>123</v>
      </c>
      <c r="K146" t="s">
        <v>121</v>
      </c>
      <c r="L146" t="s">
        <v>119</v>
      </c>
      <c r="M146" t="s">
        <v>119</v>
      </c>
      <c r="N146" t="s">
        <v>134</v>
      </c>
      <c r="O146" t="s">
        <v>119</v>
      </c>
      <c r="P146">
        <f>ROUND(VLOOKUP(A146,'limit ded'!A$1:G$301,5,FALSE)*100,0)</f>
        <v>0</v>
      </c>
      <c r="Q146">
        <f>ROUND(VLOOKUP(A146,'limit ded'!A$1:G$301,6,FALSE)*100,0)</f>
        <v>74</v>
      </c>
      <c r="R146">
        <f>ROUND(VLOOKUP(A146,'limit ded'!A$1:G$301,7,FALSE)*100,0)</f>
        <v>26</v>
      </c>
      <c r="S146" s="34" t="s">
        <v>138</v>
      </c>
      <c r="T146" s="43"/>
      <c r="U146" s="43"/>
      <c r="V146" s="43"/>
    </row>
    <row r="147" spans="1:22" x14ac:dyDescent="0.25">
      <c r="A147" t="str">
        <f t="shared" si="2"/>
        <v>HungaryFlood*Residential</v>
      </c>
      <c r="B147" t="s">
        <v>29</v>
      </c>
      <c r="C147" t="s">
        <v>106</v>
      </c>
      <c r="D147" t="s">
        <v>176</v>
      </c>
      <c r="E147" t="s">
        <v>119</v>
      </c>
      <c r="F147" t="s">
        <v>119</v>
      </c>
      <c r="G147" t="s">
        <v>119</v>
      </c>
      <c r="H147" t="s">
        <v>121</v>
      </c>
      <c r="I147" t="s">
        <v>123</v>
      </c>
      <c r="J147" t="s">
        <v>123</v>
      </c>
      <c r="K147" t="s">
        <v>121</v>
      </c>
      <c r="L147" t="s">
        <v>119</v>
      </c>
      <c r="M147" t="s">
        <v>119</v>
      </c>
      <c r="N147" t="s">
        <v>134</v>
      </c>
      <c r="O147" t="s">
        <v>119</v>
      </c>
      <c r="P147">
        <f>ROUND(VLOOKUP(A147,'limit ded'!A$1:G$301,5,FALSE)*100,0)</f>
        <v>0</v>
      </c>
      <c r="Q147">
        <f>ROUND(VLOOKUP(A147,'limit ded'!A$1:G$301,6,FALSE)*100,0)</f>
        <v>100</v>
      </c>
      <c r="R147">
        <f>ROUND(VLOOKUP(A147,'limit ded'!A$1:G$301,7,FALSE)*100,0)</f>
        <v>0</v>
      </c>
      <c r="S147" s="34" t="s">
        <v>138</v>
      </c>
      <c r="T147" s="43"/>
      <c r="U147" s="43"/>
      <c r="V147" s="43"/>
    </row>
    <row r="148" spans="1:22" x14ac:dyDescent="0.25">
      <c r="A148" t="str">
        <f t="shared" si="2"/>
        <v>IcelandFlood*Commercial</v>
      </c>
      <c r="B148" t="s">
        <v>31</v>
      </c>
      <c r="C148" t="s">
        <v>105</v>
      </c>
      <c r="D148" t="s">
        <v>176</v>
      </c>
      <c r="E148" t="s">
        <v>132</v>
      </c>
      <c r="F148" t="s">
        <v>135</v>
      </c>
      <c r="G148" s="43" t="s">
        <v>139</v>
      </c>
      <c r="H148" t="s">
        <v>135</v>
      </c>
      <c r="I148" t="s">
        <v>136</v>
      </c>
      <c r="J148" t="s">
        <v>123</v>
      </c>
      <c r="K148" s="43" t="s">
        <v>119</v>
      </c>
      <c r="L148" t="s">
        <v>119</v>
      </c>
      <c r="M148" t="s">
        <v>126</v>
      </c>
      <c r="N148" t="s">
        <v>127</v>
      </c>
      <c r="O148" t="s">
        <v>126</v>
      </c>
      <c r="P148">
        <f>ROUND(VLOOKUP(A148,'limit ded'!A$1:G$301,5,FALSE)*100,0)</f>
        <v>6</v>
      </c>
      <c r="Q148">
        <f>ROUND(VLOOKUP(A148,'limit ded'!A$1:G$301,6,FALSE)*100,0)</f>
        <v>93</v>
      </c>
      <c r="R148">
        <f>ROUND(VLOOKUP(A148,'limit ded'!A$1:G$301,7,FALSE)*100,0)</f>
        <v>0</v>
      </c>
      <c r="S148" s="34" t="s">
        <v>203</v>
      </c>
      <c r="T148" s="43"/>
      <c r="U148" s="43"/>
      <c r="V148" s="43"/>
    </row>
    <row r="149" spans="1:22" x14ac:dyDescent="0.25">
      <c r="A149" t="str">
        <f t="shared" si="2"/>
        <v>IcelandFlood*Residential</v>
      </c>
      <c r="B149" t="s">
        <v>31</v>
      </c>
      <c r="C149" t="s">
        <v>106</v>
      </c>
      <c r="D149" t="s">
        <v>176</v>
      </c>
      <c r="E149" t="s">
        <v>132</v>
      </c>
      <c r="F149" t="s">
        <v>135</v>
      </c>
      <c r="G149" s="43" t="s">
        <v>139</v>
      </c>
      <c r="H149" t="s">
        <v>135</v>
      </c>
      <c r="I149" t="s">
        <v>136</v>
      </c>
      <c r="J149" t="s">
        <v>123</v>
      </c>
      <c r="K149" s="43" t="s">
        <v>119</v>
      </c>
      <c r="L149" t="s">
        <v>119</v>
      </c>
      <c r="M149" t="s">
        <v>126</v>
      </c>
      <c r="N149" t="s">
        <v>127</v>
      </c>
      <c r="O149" t="s">
        <v>126</v>
      </c>
      <c r="P149">
        <f>ROUND(VLOOKUP(A149,'limit ded'!A$1:G$301,5,FALSE)*100,0)</f>
        <v>0</v>
      </c>
      <c r="Q149">
        <f>ROUND(VLOOKUP(A149,'limit ded'!A$1:G$301,6,FALSE)*100,0)</f>
        <v>0</v>
      </c>
      <c r="R149">
        <f>ROUND(VLOOKUP(A149,'limit ded'!A$1:G$301,7,FALSE)*100,0)</f>
        <v>0</v>
      </c>
      <c r="S149" s="34" t="s">
        <v>203</v>
      </c>
      <c r="T149" s="43"/>
      <c r="U149" s="43"/>
      <c r="V149" s="43"/>
    </row>
    <row r="150" spans="1:22" x14ac:dyDescent="0.25">
      <c r="A150" t="str">
        <f t="shared" si="2"/>
        <v>IrelandFlood*Commercial</v>
      </c>
      <c r="B150" t="s">
        <v>33</v>
      </c>
      <c r="C150" t="s">
        <v>105</v>
      </c>
      <c r="D150" t="s">
        <v>176</v>
      </c>
      <c r="E150" t="s">
        <v>120</v>
      </c>
      <c r="F150" t="s">
        <v>121</v>
      </c>
      <c r="G150" t="s">
        <v>122</v>
      </c>
      <c r="H150" t="s">
        <v>121</v>
      </c>
      <c r="I150" t="s">
        <v>123</v>
      </c>
      <c r="J150" t="s">
        <v>123</v>
      </c>
      <c r="K150" t="s">
        <v>121</v>
      </c>
      <c r="L150" t="s">
        <v>119</v>
      </c>
      <c r="M150" t="s">
        <v>119</v>
      </c>
      <c r="N150" t="s">
        <v>134</v>
      </c>
      <c r="O150" t="s">
        <v>119</v>
      </c>
      <c r="P150">
        <f>ROUND(VLOOKUP(A150,'limit ded'!A$1:G$301,5,FALSE)*100,0)</f>
        <v>2</v>
      </c>
      <c r="Q150">
        <f>ROUND(VLOOKUP(A150,'limit ded'!A$1:G$301,6,FALSE)*100,0)</f>
        <v>95</v>
      </c>
      <c r="R150">
        <f>ROUND(VLOOKUP(A150,'limit ded'!A$1:G$301,7,FALSE)*100,0)</f>
        <v>3</v>
      </c>
      <c r="S150" s="34" t="s">
        <v>234</v>
      </c>
      <c r="T150" s="43"/>
      <c r="U150" s="43"/>
      <c r="V150" s="43"/>
    </row>
    <row r="151" spans="1:22" x14ac:dyDescent="0.25">
      <c r="A151" t="str">
        <f t="shared" si="2"/>
        <v>IrelandFlood*Residential</v>
      </c>
      <c r="B151" t="s">
        <v>33</v>
      </c>
      <c r="C151" t="s">
        <v>106</v>
      </c>
      <c r="D151" t="s">
        <v>176</v>
      </c>
      <c r="E151" s="34" t="s">
        <v>120</v>
      </c>
      <c r="F151" t="s">
        <v>121</v>
      </c>
      <c r="G151" t="s">
        <v>122</v>
      </c>
      <c r="H151" t="s">
        <v>121</v>
      </c>
      <c r="I151" t="s">
        <v>123</v>
      </c>
      <c r="J151" t="s">
        <v>123</v>
      </c>
      <c r="K151" t="s">
        <v>129</v>
      </c>
      <c r="L151" t="s">
        <v>119</v>
      </c>
      <c r="M151" t="s">
        <v>119</v>
      </c>
      <c r="N151" t="s">
        <v>134</v>
      </c>
      <c r="O151" t="s">
        <v>119</v>
      </c>
      <c r="P151">
        <f>ROUND(VLOOKUP(A151,'limit ded'!A$1:G$301,5,FALSE)*100,0)</f>
        <v>0</v>
      </c>
      <c r="Q151">
        <f>ROUND(VLOOKUP(A151,'limit ded'!A$1:G$301,6,FALSE)*100,0)</f>
        <v>100</v>
      </c>
      <c r="R151">
        <f>ROUND(VLOOKUP(A151,'limit ded'!A$1:G$301,7,FALSE)*100,0)</f>
        <v>0</v>
      </c>
      <c r="S151" s="44" t="s">
        <v>233</v>
      </c>
      <c r="T151" s="43"/>
      <c r="U151" s="43"/>
      <c r="V151" s="43"/>
    </row>
    <row r="152" spans="1:22" x14ac:dyDescent="0.25">
      <c r="A152" t="str">
        <f t="shared" si="2"/>
        <v>ItalyFlood*Commercial</v>
      </c>
      <c r="B152" t="s">
        <v>35</v>
      </c>
      <c r="C152" t="s">
        <v>105</v>
      </c>
      <c r="D152" t="s">
        <v>176</v>
      </c>
      <c r="E152" t="s">
        <v>120</v>
      </c>
      <c r="F152" t="s">
        <v>121</v>
      </c>
      <c r="G152" t="s">
        <v>121</v>
      </c>
      <c r="H152" t="s">
        <v>121</v>
      </c>
      <c r="I152" t="s">
        <v>123</v>
      </c>
      <c r="J152" t="s">
        <v>123</v>
      </c>
      <c r="K152" t="s">
        <v>129</v>
      </c>
      <c r="L152" t="s">
        <v>119</v>
      </c>
      <c r="M152" t="s">
        <v>133</v>
      </c>
      <c r="N152" t="s">
        <v>198</v>
      </c>
      <c r="O152" t="s">
        <v>133</v>
      </c>
      <c r="P152">
        <f>ROUND(VLOOKUP(A152,'limit ded'!A$1:G$301,5,FALSE)*100,0)</f>
        <v>2</v>
      </c>
      <c r="Q152">
        <f>ROUND(VLOOKUP(A152,'limit ded'!A$1:G$301,6,FALSE)*100,0)</f>
        <v>32</v>
      </c>
      <c r="R152">
        <f>ROUND(VLOOKUP(A152,'limit ded'!A$1:G$301,7,FALSE)*100,0)</f>
        <v>66</v>
      </c>
      <c r="S152" s="34" t="s">
        <v>221</v>
      </c>
      <c r="T152" s="43"/>
      <c r="U152" s="43"/>
      <c r="V152" s="43"/>
    </row>
    <row r="153" spans="1:22" x14ac:dyDescent="0.25">
      <c r="A153" t="str">
        <f t="shared" si="2"/>
        <v>ItalyFlood*Residential</v>
      </c>
      <c r="B153" t="s">
        <v>35</v>
      </c>
      <c r="C153" t="s">
        <v>106</v>
      </c>
      <c r="D153" t="s">
        <v>176</v>
      </c>
      <c r="E153" t="s">
        <v>120</v>
      </c>
      <c r="F153" t="s">
        <v>121</v>
      </c>
      <c r="G153" t="s">
        <v>121</v>
      </c>
      <c r="H153" t="s">
        <v>121</v>
      </c>
      <c r="I153" t="s">
        <v>123</v>
      </c>
      <c r="J153" t="s">
        <v>123</v>
      </c>
      <c r="K153" t="s">
        <v>129</v>
      </c>
      <c r="L153" t="s">
        <v>119</v>
      </c>
      <c r="M153" t="s">
        <v>130</v>
      </c>
      <c r="N153" t="s">
        <v>198</v>
      </c>
      <c r="O153" t="s">
        <v>133</v>
      </c>
      <c r="P153">
        <f>ROUND(VLOOKUP(A153,'limit ded'!A$1:G$301,5,FALSE)*100,0)</f>
        <v>3</v>
      </c>
      <c r="Q153">
        <f>ROUND(VLOOKUP(A153,'limit ded'!A$1:G$301,6,FALSE)*100,0)</f>
        <v>36</v>
      </c>
      <c r="R153">
        <f>ROUND(VLOOKUP(A153,'limit ded'!A$1:G$301,7,FALSE)*100,0)</f>
        <v>60</v>
      </c>
      <c r="S153" s="34" t="s">
        <v>221</v>
      </c>
      <c r="T153" s="43"/>
      <c r="U153" s="43"/>
      <c r="V153" s="43"/>
    </row>
    <row r="154" spans="1:22" x14ac:dyDescent="0.25">
      <c r="A154" t="str">
        <f t="shared" si="2"/>
        <v>LatviaFlood*Commercial</v>
      </c>
      <c r="B154" t="s">
        <v>37</v>
      </c>
      <c r="C154" t="s">
        <v>105</v>
      </c>
      <c r="D154" t="s">
        <v>176</v>
      </c>
      <c r="E154" t="s">
        <v>120</v>
      </c>
      <c r="F154" t="s">
        <v>121</v>
      </c>
      <c r="G154" t="s">
        <v>121</v>
      </c>
      <c r="H154" t="s">
        <v>121</v>
      </c>
      <c r="I154" t="s">
        <v>123</v>
      </c>
      <c r="J154" t="s">
        <v>123</v>
      </c>
      <c r="K154" t="s">
        <v>129</v>
      </c>
      <c r="L154" t="s">
        <v>119</v>
      </c>
      <c r="M154" t="s">
        <v>130</v>
      </c>
      <c r="N154" t="s">
        <v>131</v>
      </c>
      <c r="O154" t="s">
        <v>126</v>
      </c>
      <c r="P154">
        <f>ROUND(VLOOKUP(A154,'limit ded'!A$1:G$301,5,FALSE)*100,0)</f>
        <v>1</v>
      </c>
      <c r="Q154">
        <f>ROUND(VLOOKUP(A154,'limit ded'!A$1:G$301,6,FALSE)*100,0)</f>
        <v>56</v>
      </c>
      <c r="R154">
        <f>ROUND(VLOOKUP(A154,'limit ded'!A$1:G$301,7,FALSE)*100,0)</f>
        <v>44</v>
      </c>
      <c r="S154" s="34" t="s">
        <v>144</v>
      </c>
      <c r="T154" s="43"/>
      <c r="U154" s="43"/>
      <c r="V154" s="43"/>
    </row>
    <row r="155" spans="1:22" x14ac:dyDescent="0.25">
      <c r="A155" t="str">
        <f t="shared" si="2"/>
        <v>LatviaFlood*Residential</v>
      </c>
      <c r="B155" t="s">
        <v>37</v>
      </c>
      <c r="C155" t="s">
        <v>106</v>
      </c>
      <c r="D155" t="s">
        <v>176</v>
      </c>
      <c r="E155" t="s">
        <v>120</v>
      </c>
      <c r="F155" t="s">
        <v>121</v>
      </c>
      <c r="G155" t="s">
        <v>121</v>
      </c>
      <c r="H155" t="s">
        <v>121</v>
      </c>
      <c r="I155" t="s">
        <v>123</v>
      </c>
      <c r="J155" t="s">
        <v>123</v>
      </c>
      <c r="K155" t="s">
        <v>129</v>
      </c>
      <c r="L155" t="s">
        <v>119</v>
      </c>
      <c r="M155" t="s">
        <v>130</v>
      </c>
      <c r="N155" t="s">
        <v>131</v>
      </c>
      <c r="O155" t="s">
        <v>126</v>
      </c>
      <c r="P155">
        <f>ROUND(VLOOKUP(A155,'limit ded'!A$1:G$301,5,FALSE)*100,0)</f>
        <v>0</v>
      </c>
      <c r="Q155">
        <f>ROUND(VLOOKUP(A155,'limit ded'!A$1:G$301,6,FALSE)*100,0)</f>
        <v>97</v>
      </c>
      <c r="R155">
        <f>ROUND(VLOOKUP(A155,'limit ded'!A$1:G$301,7,FALSE)*100,0)</f>
        <v>2</v>
      </c>
      <c r="S155" s="34" t="s">
        <v>144</v>
      </c>
      <c r="T155" s="43"/>
      <c r="U155" s="43"/>
      <c r="V155" s="43"/>
    </row>
    <row r="156" spans="1:22" x14ac:dyDescent="0.25">
      <c r="A156" t="str">
        <f t="shared" si="2"/>
        <v>LiechtensteinFlood*Commercial</v>
      </c>
      <c r="B156" t="s">
        <v>39</v>
      </c>
      <c r="C156" t="s">
        <v>105</v>
      </c>
      <c r="D156" t="s">
        <v>176</v>
      </c>
      <c r="E156" t="s">
        <v>132</v>
      </c>
      <c r="F156" t="s">
        <v>135</v>
      </c>
      <c r="G156" t="s">
        <v>139</v>
      </c>
      <c r="H156" t="s">
        <v>135</v>
      </c>
      <c r="I156" t="s">
        <v>123</v>
      </c>
      <c r="J156" t="s">
        <v>123</v>
      </c>
      <c r="K156" t="s">
        <v>124</v>
      </c>
      <c r="L156" t="s">
        <v>125</v>
      </c>
      <c r="M156" t="s">
        <v>126</v>
      </c>
      <c r="N156" t="s">
        <v>127</v>
      </c>
      <c r="O156" t="s">
        <v>126</v>
      </c>
      <c r="P156">
        <f>ROUND(VLOOKUP(A156,'limit ded'!A$1:G$301,5,FALSE)*100,0)</f>
        <v>0</v>
      </c>
      <c r="Q156">
        <f>ROUND(VLOOKUP(A156,'limit ded'!A$1:G$301,6,FALSE)*100,0)</f>
        <v>100</v>
      </c>
      <c r="R156">
        <f>ROUND(VLOOKUP(A156,'limit ded'!A$1:G$301,7,FALSE)*100,0)</f>
        <v>0</v>
      </c>
      <c r="S156" s="34" t="s">
        <v>215</v>
      </c>
      <c r="T156" s="43"/>
      <c r="U156" s="43"/>
      <c r="V156" s="43"/>
    </row>
    <row r="157" spans="1:22" x14ac:dyDescent="0.25">
      <c r="A157" t="str">
        <f t="shared" si="2"/>
        <v>LiechtensteinFlood*Residential</v>
      </c>
      <c r="B157" t="s">
        <v>39</v>
      </c>
      <c r="C157" t="s">
        <v>106</v>
      </c>
      <c r="D157" t="s">
        <v>176</v>
      </c>
      <c r="E157" t="s">
        <v>132</v>
      </c>
      <c r="F157" t="s">
        <v>135</v>
      </c>
      <c r="G157" t="s">
        <v>139</v>
      </c>
      <c r="H157" t="s">
        <v>135</v>
      </c>
      <c r="I157" t="s">
        <v>123</v>
      </c>
      <c r="J157" t="s">
        <v>123</v>
      </c>
      <c r="K157" t="s">
        <v>124</v>
      </c>
      <c r="L157" t="s">
        <v>125</v>
      </c>
      <c r="M157" t="s">
        <v>126</v>
      </c>
      <c r="N157" t="s">
        <v>127</v>
      </c>
      <c r="O157" t="s">
        <v>126</v>
      </c>
      <c r="P157">
        <f>ROUND(VLOOKUP(A157,'limit ded'!A$1:G$301,5,FALSE)*100,0)</f>
        <v>0</v>
      </c>
      <c r="Q157">
        <f>ROUND(VLOOKUP(A157,'limit ded'!A$1:G$301,6,FALSE)*100,0)</f>
        <v>100</v>
      </c>
      <c r="R157">
        <f>ROUND(VLOOKUP(A157,'limit ded'!A$1:G$301,7,FALSE)*100,0)</f>
        <v>0</v>
      </c>
      <c r="S157" s="34" t="s">
        <v>215</v>
      </c>
      <c r="T157" s="43"/>
      <c r="U157" s="43"/>
      <c r="V157" s="43"/>
    </row>
    <row r="158" spans="1:22" x14ac:dyDescent="0.25">
      <c r="A158" t="str">
        <f t="shared" si="2"/>
        <v>LithuaniaFlood*Commercial</v>
      </c>
      <c r="B158" t="s">
        <v>41</v>
      </c>
      <c r="C158" t="s">
        <v>105</v>
      </c>
      <c r="D158" t="s">
        <v>176</v>
      </c>
      <c r="E158" t="s">
        <v>119</v>
      </c>
      <c r="F158" t="s">
        <v>121</v>
      </c>
      <c r="G158" t="s">
        <v>122</v>
      </c>
      <c r="H158" t="s">
        <v>121</v>
      </c>
      <c r="I158" t="s">
        <v>123</v>
      </c>
      <c r="J158" t="s">
        <v>123</v>
      </c>
      <c r="K158" t="s">
        <v>129</v>
      </c>
      <c r="L158" t="s">
        <v>119</v>
      </c>
      <c r="M158" t="s">
        <v>133</v>
      </c>
      <c r="N158" s="43" t="s">
        <v>131</v>
      </c>
      <c r="O158" t="s">
        <v>130</v>
      </c>
      <c r="P158">
        <f>ROUND(VLOOKUP(A158,'limit ded'!A$1:G$301,5,FALSE)*100,0)</f>
        <v>1</v>
      </c>
      <c r="Q158">
        <f>ROUND(VLOOKUP(A158,'limit ded'!A$1:G$301,6,FALSE)*100,0)</f>
        <v>98</v>
      </c>
      <c r="R158">
        <f>ROUND(VLOOKUP(A158,'limit ded'!A$1:G$301,7,FALSE)*100,0)</f>
        <v>1</v>
      </c>
      <c r="S158" s="34" t="s">
        <v>297</v>
      </c>
      <c r="T158" s="43"/>
      <c r="U158" s="43"/>
      <c r="V158" s="43"/>
    </row>
    <row r="159" spans="1:22" x14ac:dyDescent="0.25">
      <c r="A159" t="str">
        <f t="shared" si="2"/>
        <v>LithuaniaFlood*Residential</v>
      </c>
      <c r="B159" t="s">
        <v>41</v>
      </c>
      <c r="C159" t="s">
        <v>106</v>
      </c>
      <c r="D159" t="s">
        <v>176</v>
      </c>
      <c r="E159" t="s">
        <v>119</v>
      </c>
      <c r="F159" t="s">
        <v>121</v>
      </c>
      <c r="G159" t="s">
        <v>122</v>
      </c>
      <c r="H159" t="s">
        <v>121</v>
      </c>
      <c r="I159" t="s">
        <v>123</v>
      </c>
      <c r="J159" t="s">
        <v>123</v>
      </c>
      <c r="K159" t="s">
        <v>129</v>
      </c>
      <c r="L159" t="s">
        <v>119</v>
      </c>
      <c r="M159" t="s">
        <v>133</v>
      </c>
      <c r="N159" s="43" t="s">
        <v>131</v>
      </c>
      <c r="O159" t="s">
        <v>130</v>
      </c>
      <c r="P159">
        <f>ROUND(VLOOKUP(A159,'limit ded'!A$1:G$301,5,FALSE)*100,0)</f>
        <v>0</v>
      </c>
      <c r="Q159">
        <f>ROUND(VLOOKUP(A159,'limit ded'!A$1:G$301,6,FALSE)*100,0)</f>
        <v>100</v>
      </c>
      <c r="R159">
        <f>ROUND(VLOOKUP(A159,'limit ded'!A$1:G$301,7,FALSE)*100,0)</f>
        <v>0</v>
      </c>
      <c r="S159" s="34" t="s">
        <v>297</v>
      </c>
      <c r="T159" s="43"/>
      <c r="U159" s="43"/>
      <c r="V159" s="43"/>
    </row>
    <row r="160" spans="1:22" x14ac:dyDescent="0.25">
      <c r="A160" t="str">
        <f t="shared" si="2"/>
        <v>LuxembourgFlood*Commercial</v>
      </c>
      <c r="B160" t="s">
        <v>43</v>
      </c>
      <c r="C160" t="s">
        <v>105</v>
      </c>
      <c r="D160" t="s">
        <v>176</v>
      </c>
      <c r="E160" t="s">
        <v>120</v>
      </c>
      <c r="F160" t="s">
        <v>121</v>
      </c>
      <c r="G160" t="s">
        <v>122</v>
      </c>
      <c r="H160" t="s">
        <v>121</v>
      </c>
      <c r="I160" t="s">
        <v>123</v>
      </c>
      <c r="J160" t="s">
        <v>123</v>
      </c>
      <c r="K160" t="s">
        <v>129</v>
      </c>
      <c r="L160" t="s">
        <v>131</v>
      </c>
      <c r="M160" t="s">
        <v>130</v>
      </c>
      <c r="N160" t="s">
        <v>131</v>
      </c>
      <c r="O160" t="s">
        <v>126</v>
      </c>
      <c r="P160">
        <f>ROUND(VLOOKUP(A160,'limit ded'!A$1:G$301,5,FALSE)*100,0)</f>
        <v>1</v>
      </c>
      <c r="Q160">
        <f>ROUND(VLOOKUP(A160,'limit ded'!A$1:G$301,6,FALSE)*100,0)</f>
        <v>53</v>
      </c>
      <c r="R160">
        <f>ROUND(VLOOKUP(A160,'limit ded'!A$1:G$301,7,FALSE)*100,0)</f>
        <v>46</v>
      </c>
      <c r="S160" s="34" t="s">
        <v>144</v>
      </c>
      <c r="T160" s="43"/>
      <c r="U160" s="43"/>
      <c r="V160" s="43"/>
    </row>
    <row r="161" spans="1:22" x14ac:dyDescent="0.25">
      <c r="A161" t="str">
        <f t="shared" si="2"/>
        <v>LuxembourgFlood*Residential</v>
      </c>
      <c r="B161" t="s">
        <v>43</v>
      </c>
      <c r="C161" t="s">
        <v>106</v>
      </c>
      <c r="D161" t="s">
        <v>176</v>
      </c>
      <c r="E161" t="s">
        <v>120</v>
      </c>
      <c r="F161" t="s">
        <v>121</v>
      </c>
      <c r="G161" t="s">
        <v>122</v>
      </c>
      <c r="H161" t="s">
        <v>121</v>
      </c>
      <c r="I161" t="s">
        <v>123</v>
      </c>
      <c r="J161" t="s">
        <v>123</v>
      </c>
      <c r="K161" t="s">
        <v>129</v>
      </c>
      <c r="L161" t="s">
        <v>125</v>
      </c>
      <c r="M161" t="s">
        <v>133</v>
      </c>
      <c r="N161" t="s">
        <v>131</v>
      </c>
      <c r="O161" t="s">
        <v>126</v>
      </c>
      <c r="P161">
        <f>ROUND(VLOOKUP(A161,'limit ded'!A$1:G$301,5,FALSE)*100,0)</f>
        <v>0</v>
      </c>
      <c r="Q161">
        <f>ROUND(VLOOKUP(A161,'limit ded'!A$1:G$301,6,FALSE)*100,0)</f>
        <v>64</v>
      </c>
      <c r="R161">
        <f>ROUND(VLOOKUP(A161,'limit ded'!A$1:G$301,7,FALSE)*100,0)</f>
        <v>36</v>
      </c>
      <c r="S161" s="34" t="s">
        <v>144</v>
      </c>
      <c r="T161" s="43"/>
      <c r="U161" s="43"/>
      <c r="V161" s="43"/>
    </row>
    <row r="162" spans="1:22" x14ac:dyDescent="0.25">
      <c r="A162" t="str">
        <f t="shared" si="2"/>
        <v>MaltaFlood*Commercial</v>
      </c>
      <c r="B162" t="s">
        <v>45</v>
      </c>
      <c r="C162" t="s">
        <v>105</v>
      </c>
      <c r="D162" t="s">
        <v>176</v>
      </c>
      <c r="E162" t="s">
        <v>119</v>
      </c>
      <c r="F162" t="s">
        <v>119</v>
      </c>
      <c r="G162" t="s">
        <v>119</v>
      </c>
      <c r="H162" t="s">
        <v>121</v>
      </c>
      <c r="I162" s="43" t="s">
        <v>224</v>
      </c>
      <c r="J162" t="s">
        <v>123</v>
      </c>
      <c r="K162" t="s">
        <v>129</v>
      </c>
      <c r="L162" t="s">
        <v>119</v>
      </c>
      <c r="M162" t="s">
        <v>119</v>
      </c>
      <c r="N162" t="s">
        <v>131</v>
      </c>
      <c r="O162" t="s">
        <v>119</v>
      </c>
      <c r="P162">
        <f>ROUND(VLOOKUP(A162,'limit ded'!A$1:G$301,5,FALSE)*100,0)</f>
        <v>1</v>
      </c>
      <c r="Q162">
        <f>ROUND(VLOOKUP(A162,'limit ded'!A$1:G$301,6,FALSE)*100,0)</f>
        <v>71</v>
      </c>
      <c r="R162">
        <f>ROUND(VLOOKUP(A162,'limit ded'!A$1:G$301,7,FALSE)*100,0)</f>
        <v>28</v>
      </c>
      <c r="S162" s="34" t="s">
        <v>299</v>
      </c>
      <c r="T162" s="43"/>
      <c r="U162" s="43"/>
      <c r="V162" s="43"/>
    </row>
    <row r="163" spans="1:22" x14ac:dyDescent="0.25">
      <c r="A163" t="str">
        <f t="shared" si="2"/>
        <v>MaltaFlood*Residential</v>
      </c>
      <c r="B163" t="s">
        <v>45</v>
      </c>
      <c r="C163" t="s">
        <v>106</v>
      </c>
      <c r="D163" t="s">
        <v>176</v>
      </c>
      <c r="E163" t="s">
        <v>119</v>
      </c>
      <c r="F163" t="s">
        <v>119</v>
      </c>
      <c r="G163" t="s">
        <v>119</v>
      </c>
      <c r="H163" t="s">
        <v>121</v>
      </c>
      <c r="I163" s="43" t="s">
        <v>224</v>
      </c>
      <c r="J163" t="s">
        <v>123</v>
      </c>
      <c r="K163" t="s">
        <v>129</v>
      </c>
      <c r="L163" t="s">
        <v>119</v>
      </c>
      <c r="M163" t="s">
        <v>119</v>
      </c>
      <c r="N163" t="s">
        <v>131</v>
      </c>
      <c r="O163" t="s">
        <v>119</v>
      </c>
      <c r="P163">
        <f>ROUND(VLOOKUP(A163,'limit ded'!A$1:G$301,5,FALSE)*100,0)</f>
        <v>0</v>
      </c>
      <c r="Q163">
        <f>ROUND(VLOOKUP(A163,'limit ded'!A$1:G$301,6,FALSE)*100,0)</f>
        <v>0</v>
      </c>
      <c r="R163">
        <f>ROUND(VLOOKUP(A163,'limit ded'!A$1:G$301,7,FALSE)*100,0)</f>
        <v>0</v>
      </c>
      <c r="S163" s="34" t="s">
        <v>299</v>
      </c>
      <c r="T163" s="43"/>
      <c r="U163" s="43"/>
      <c r="V163" s="43"/>
    </row>
    <row r="164" spans="1:22" x14ac:dyDescent="0.25">
      <c r="A164" t="str">
        <f t="shared" si="2"/>
        <v>NetherlandsFlood*Commercial</v>
      </c>
      <c r="B164" t="s">
        <v>47</v>
      </c>
      <c r="C164" t="s">
        <v>105</v>
      </c>
      <c r="D164" t="s">
        <v>176</v>
      </c>
      <c r="E164" t="s">
        <v>119</v>
      </c>
      <c r="F164" t="s">
        <v>119</v>
      </c>
      <c r="G164" t="s">
        <v>119</v>
      </c>
      <c r="H164" t="s">
        <v>119</v>
      </c>
      <c r="I164" t="s">
        <v>123</v>
      </c>
      <c r="J164" t="s">
        <v>123</v>
      </c>
      <c r="K164" t="s">
        <v>129</v>
      </c>
      <c r="L164" t="s">
        <v>119</v>
      </c>
      <c r="M164" t="s">
        <v>119</v>
      </c>
      <c r="N164" t="s">
        <v>198</v>
      </c>
      <c r="O164" t="s">
        <v>119</v>
      </c>
      <c r="P164">
        <f>ROUND(VLOOKUP(A164,'limit ded'!A$1:G$301,5,FALSE)*100,0)</f>
        <v>3</v>
      </c>
      <c r="Q164">
        <f>ROUND(VLOOKUP(A164,'limit ded'!A$1:G$301,6,FALSE)*100,0)</f>
        <v>55</v>
      </c>
      <c r="R164">
        <f>ROUND(VLOOKUP(A164,'limit ded'!A$1:G$301,7,FALSE)*100,0)</f>
        <v>41</v>
      </c>
      <c r="S164" s="34" t="s">
        <v>240</v>
      </c>
      <c r="T164" s="43"/>
      <c r="U164" s="43"/>
      <c r="V164" s="43"/>
    </row>
    <row r="165" spans="1:22" x14ac:dyDescent="0.25">
      <c r="A165" t="str">
        <f t="shared" si="2"/>
        <v>NetherlandsFlood*Residential</v>
      </c>
      <c r="B165" t="s">
        <v>47</v>
      </c>
      <c r="C165" t="s">
        <v>106</v>
      </c>
      <c r="D165" t="s">
        <v>176</v>
      </c>
      <c r="E165" t="s">
        <v>119</v>
      </c>
      <c r="F165" t="s">
        <v>119</v>
      </c>
      <c r="G165" t="s">
        <v>119</v>
      </c>
      <c r="H165" t="s">
        <v>119</v>
      </c>
      <c r="I165" t="s">
        <v>123</v>
      </c>
      <c r="J165" t="s">
        <v>123</v>
      </c>
      <c r="K165" t="s">
        <v>129</v>
      </c>
      <c r="L165" t="s">
        <v>119</v>
      </c>
      <c r="M165" t="s">
        <v>119</v>
      </c>
      <c r="N165" t="s">
        <v>198</v>
      </c>
      <c r="O165" t="s">
        <v>119</v>
      </c>
      <c r="P165">
        <f>ROUND(VLOOKUP(A165,'limit ded'!A$1:G$301,5,FALSE)*100,0)</f>
        <v>2</v>
      </c>
      <c r="Q165">
        <f>ROUND(VLOOKUP(A165,'limit ded'!A$1:G$301,6,FALSE)*100,0)</f>
        <v>96</v>
      </c>
      <c r="R165">
        <f>ROUND(VLOOKUP(A165,'limit ded'!A$1:G$301,7,FALSE)*100,0)</f>
        <v>2</v>
      </c>
      <c r="S165" s="34" t="s">
        <v>240</v>
      </c>
      <c r="T165" s="43"/>
      <c r="U165" s="43"/>
      <c r="V165" s="43"/>
    </row>
    <row r="166" spans="1:22" x14ac:dyDescent="0.25">
      <c r="A166" t="str">
        <f t="shared" si="2"/>
        <v>NorwayFlood*Commercial</v>
      </c>
      <c r="B166" t="s">
        <v>49</v>
      </c>
      <c r="C166" t="s">
        <v>105</v>
      </c>
      <c r="D166" t="s">
        <v>176</v>
      </c>
      <c r="E166" t="s">
        <v>132</v>
      </c>
      <c r="F166" t="s">
        <v>135</v>
      </c>
      <c r="G166" t="s">
        <v>122</v>
      </c>
      <c r="H166" t="s">
        <v>121</v>
      </c>
      <c r="I166" t="s">
        <v>128</v>
      </c>
      <c r="J166" t="s">
        <v>128</v>
      </c>
      <c r="K166" t="s">
        <v>124</v>
      </c>
      <c r="L166" t="s">
        <v>119</v>
      </c>
      <c r="M166" t="s">
        <v>126</v>
      </c>
      <c r="N166" t="s">
        <v>127</v>
      </c>
      <c r="O166" t="s">
        <v>126</v>
      </c>
      <c r="P166">
        <f>ROUND(VLOOKUP(A166,'limit ded'!A$1:G$301,5,FALSE)*100,0)</f>
        <v>0</v>
      </c>
      <c r="Q166">
        <f>ROUND(VLOOKUP(A166,'limit ded'!A$1:G$301,6,FALSE)*100,0)</f>
        <v>95</v>
      </c>
      <c r="R166">
        <f>ROUND(VLOOKUP(A166,'limit ded'!A$1:G$301,7,FALSE)*100,0)</f>
        <v>5</v>
      </c>
      <c r="S166" s="34" t="s">
        <v>300</v>
      </c>
      <c r="T166" s="43"/>
      <c r="U166" s="43"/>
      <c r="V166" s="43"/>
    </row>
    <row r="167" spans="1:22" x14ac:dyDescent="0.25">
      <c r="A167" t="str">
        <f t="shared" si="2"/>
        <v>NorwayFlood*Residential</v>
      </c>
      <c r="B167" t="s">
        <v>49</v>
      </c>
      <c r="C167" t="s">
        <v>106</v>
      </c>
      <c r="D167" t="s">
        <v>176</v>
      </c>
      <c r="E167" t="s">
        <v>132</v>
      </c>
      <c r="F167" t="s">
        <v>135</v>
      </c>
      <c r="G167" t="s">
        <v>122</v>
      </c>
      <c r="H167" t="s">
        <v>121</v>
      </c>
      <c r="I167" t="s">
        <v>128</v>
      </c>
      <c r="J167" t="s">
        <v>128</v>
      </c>
      <c r="K167" t="s">
        <v>124</v>
      </c>
      <c r="L167" t="s">
        <v>119</v>
      </c>
      <c r="M167" t="s">
        <v>126</v>
      </c>
      <c r="N167" t="s">
        <v>127</v>
      </c>
      <c r="O167" t="s">
        <v>126</v>
      </c>
      <c r="P167">
        <f>ROUND(VLOOKUP(A167,'limit ded'!A$1:G$301,5,FALSE)*100,0)</f>
        <v>0</v>
      </c>
      <c r="Q167">
        <f>ROUND(VLOOKUP(A167,'limit ded'!A$1:G$301,6,FALSE)*100,0)</f>
        <v>96</v>
      </c>
      <c r="R167">
        <f>ROUND(VLOOKUP(A167,'limit ded'!A$1:G$301,7,FALSE)*100,0)</f>
        <v>4</v>
      </c>
      <c r="S167" s="34" t="s">
        <v>300</v>
      </c>
      <c r="T167" s="43"/>
      <c r="U167" s="43"/>
      <c r="V167" s="43"/>
    </row>
    <row r="168" spans="1:22" x14ac:dyDescent="0.25">
      <c r="A168" t="str">
        <f t="shared" si="2"/>
        <v>PolandFlood*Commercial</v>
      </c>
      <c r="B168" t="s">
        <v>51</v>
      </c>
      <c r="C168" t="s">
        <v>105</v>
      </c>
      <c r="D168" t="s">
        <v>176</v>
      </c>
      <c r="E168" t="s">
        <v>120</v>
      </c>
      <c r="F168" t="s">
        <v>121</v>
      </c>
      <c r="G168" t="s">
        <v>122</v>
      </c>
      <c r="H168" t="s">
        <v>121</v>
      </c>
      <c r="I168" t="s">
        <v>123</v>
      </c>
      <c r="J168" t="s">
        <v>123</v>
      </c>
      <c r="K168" t="s">
        <v>129</v>
      </c>
      <c r="L168" t="s">
        <v>131</v>
      </c>
      <c r="M168" t="s">
        <v>133</v>
      </c>
      <c r="N168" t="s">
        <v>134</v>
      </c>
      <c r="O168" t="s">
        <v>126</v>
      </c>
      <c r="P168">
        <f>ROUND(VLOOKUP(A168,'limit ded'!A$1:G$301,5,FALSE)*100,0)</f>
        <v>0</v>
      </c>
      <c r="Q168">
        <f>ROUND(VLOOKUP(A168,'limit ded'!A$1:G$301,6,FALSE)*100,0)</f>
        <v>93</v>
      </c>
      <c r="R168">
        <f>ROUND(VLOOKUP(A168,'limit ded'!A$1:G$301,7,FALSE)*100,0)</f>
        <v>7</v>
      </c>
      <c r="S168" s="34" t="s">
        <v>211</v>
      </c>
      <c r="T168" s="43"/>
      <c r="U168" s="43"/>
      <c r="V168" s="43"/>
    </row>
    <row r="169" spans="1:22" x14ac:dyDescent="0.25">
      <c r="A169" t="str">
        <f t="shared" si="2"/>
        <v>PolandFlood*Residential</v>
      </c>
      <c r="B169" t="s">
        <v>51</v>
      </c>
      <c r="C169" t="s">
        <v>106</v>
      </c>
      <c r="D169" t="s">
        <v>176</v>
      </c>
      <c r="E169" t="s">
        <v>120</v>
      </c>
      <c r="F169" t="s">
        <v>121</v>
      </c>
      <c r="G169" t="s">
        <v>122</v>
      </c>
      <c r="H169" t="s">
        <v>121</v>
      </c>
      <c r="I169" t="s">
        <v>123</v>
      </c>
      <c r="J169" t="s">
        <v>123</v>
      </c>
      <c r="K169" t="s">
        <v>129</v>
      </c>
      <c r="L169" t="s">
        <v>131</v>
      </c>
      <c r="M169" t="s">
        <v>133</v>
      </c>
      <c r="N169" s="43" t="s">
        <v>134</v>
      </c>
      <c r="O169" t="s">
        <v>126</v>
      </c>
      <c r="P169">
        <f>ROUND(VLOOKUP(A169,'limit ded'!A$1:G$301,5,FALSE)*100,0)</f>
        <v>0</v>
      </c>
      <c r="Q169">
        <f>ROUND(VLOOKUP(A169,'limit ded'!A$1:G$301,6,FALSE)*100,0)</f>
        <v>99</v>
      </c>
      <c r="R169">
        <f>ROUND(VLOOKUP(A169,'limit ded'!A$1:G$301,7,FALSE)*100,0)</f>
        <v>1</v>
      </c>
      <c r="S169" s="34" t="s">
        <v>211</v>
      </c>
      <c r="T169" s="43"/>
      <c r="U169" s="43"/>
      <c r="V169" s="43"/>
    </row>
    <row r="170" spans="1:22" x14ac:dyDescent="0.25">
      <c r="A170" t="str">
        <f t="shared" si="2"/>
        <v>PortugalFlood*Commercial</v>
      </c>
      <c r="B170" t="s">
        <v>53</v>
      </c>
      <c r="C170" t="s">
        <v>105</v>
      </c>
      <c r="D170" t="s">
        <v>176</v>
      </c>
      <c r="E170" t="s">
        <v>132</v>
      </c>
      <c r="F170" t="s">
        <v>121</v>
      </c>
      <c r="G170" t="s">
        <v>122</v>
      </c>
      <c r="H170" t="s">
        <v>121</v>
      </c>
      <c r="I170" t="s">
        <v>123</v>
      </c>
      <c r="J170" t="s">
        <v>123</v>
      </c>
      <c r="K170" t="s">
        <v>129</v>
      </c>
      <c r="L170" t="s">
        <v>119</v>
      </c>
      <c r="M170" t="s">
        <v>133</v>
      </c>
      <c r="N170" t="s">
        <v>131</v>
      </c>
      <c r="O170" t="s">
        <v>126</v>
      </c>
      <c r="P170">
        <f>ROUND(VLOOKUP(A170,'limit ded'!A$1:G$301,5,FALSE)*100,0)</f>
        <v>6</v>
      </c>
      <c r="Q170">
        <f>ROUND(VLOOKUP(A170,'limit ded'!A$1:G$301,6,FALSE)*100,0)</f>
        <v>85</v>
      </c>
      <c r="R170">
        <f>ROUND(VLOOKUP(A170,'limit ded'!A$1:G$301,7,FALSE)*100,0)</f>
        <v>9</v>
      </c>
      <c r="S170" s="34" t="s">
        <v>306</v>
      </c>
      <c r="T170" s="43"/>
      <c r="U170" s="43"/>
      <c r="V170" s="43"/>
    </row>
    <row r="171" spans="1:22" x14ac:dyDescent="0.25">
      <c r="A171" t="str">
        <f t="shared" si="2"/>
        <v>PortugalFlood*Residential</v>
      </c>
      <c r="B171" t="s">
        <v>53</v>
      </c>
      <c r="C171" t="s">
        <v>106</v>
      </c>
      <c r="D171" t="s">
        <v>176</v>
      </c>
      <c r="E171" t="s">
        <v>132</v>
      </c>
      <c r="F171" t="s">
        <v>121</v>
      </c>
      <c r="G171" t="s">
        <v>122</v>
      </c>
      <c r="H171" t="s">
        <v>121</v>
      </c>
      <c r="I171" t="s">
        <v>123</v>
      </c>
      <c r="J171" t="s">
        <v>123</v>
      </c>
      <c r="K171" t="s">
        <v>129</v>
      </c>
      <c r="L171" t="s">
        <v>119</v>
      </c>
      <c r="M171" t="s">
        <v>133</v>
      </c>
      <c r="N171" t="s">
        <v>131</v>
      </c>
      <c r="O171" t="s">
        <v>126</v>
      </c>
      <c r="P171">
        <f>ROUND(VLOOKUP(A171,'limit ded'!A$1:G$301,5,FALSE)*100,0)</f>
        <v>0</v>
      </c>
      <c r="Q171">
        <f>ROUND(VLOOKUP(A171,'limit ded'!A$1:G$301,6,FALSE)*100,0)</f>
        <v>99</v>
      </c>
      <c r="R171">
        <f>ROUND(VLOOKUP(A171,'limit ded'!A$1:G$301,7,FALSE)*100,0)</f>
        <v>1</v>
      </c>
      <c r="S171" s="34" t="s">
        <v>144</v>
      </c>
      <c r="T171" s="43"/>
      <c r="U171" s="43"/>
      <c r="V171" s="43"/>
    </row>
    <row r="172" spans="1:22" x14ac:dyDescent="0.25">
      <c r="A172" t="str">
        <f t="shared" si="2"/>
        <v>RomaniaFlood*Commercial</v>
      </c>
      <c r="B172" t="s">
        <v>55</v>
      </c>
      <c r="C172" t="s">
        <v>105</v>
      </c>
      <c r="D172" t="s">
        <v>176</v>
      </c>
      <c r="E172" t="s">
        <v>120</v>
      </c>
      <c r="F172" t="s">
        <v>121</v>
      </c>
      <c r="G172" t="s">
        <v>122</v>
      </c>
      <c r="H172" t="s">
        <v>121</v>
      </c>
      <c r="I172" t="s">
        <v>123</v>
      </c>
      <c r="J172" t="s">
        <v>123</v>
      </c>
      <c r="K172" t="s">
        <v>129</v>
      </c>
      <c r="L172" t="s">
        <v>134</v>
      </c>
      <c r="M172" t="s">
        <v>130</v>
      </c>
      <c r="N172" t="s">
        <v>198</v>
      </c>
      <c r="O172" t="s">
        <v>133</v>
      </c>
      <c r="P172">
        <f>ROUND(VLOOKUP(A172,'limit ded'!A$1:G$301,5,FALSE)*100,0)</f>
        <v>1</v>
      </c>
      <c r="Q172">
        <f>ROUND(VLOOKUP(A172,'limit ded'!A$1:G$301,6,FALSE)*100,0)</f>
        <v>79</v>
      </c>
      <c r="R172">
        <f>ROUND(VLOOKUP(A172,'limit ded'!A$1:G$301,7,FALSE)*100,0)</f>
        <v>20</v>
      </c>
      <c r="S172" s="34" t="s">
        <v>218</v>
      </c>
      <c r="T172" s="43"/>
      <c r="U172" s="43"/>
      <c r="V172" s="43"/>
    </row>
    <row r="173" spans="1:22" x14ac:dyDescent="0.25">
      <c r="A173" t="str">
        <f t="shared" si="2"/>
        <v>RomaniaFlood*Residential</v>
      </c>
      <c r="B173" t="s">
        <v>55</v>
      </c>
      <c r="C173" t="s">
        <v>106</v>
      </c>
      <c r="D173" t="s">
        <v>176</v>
      </c>
      <c r="E173" t="s">
        <v>132</v>
      </c>
      <c r="F173" t="s">
        <v>135</v>
      </c>
      <c r="G173" t="s">
        <v>139</v>
      </c>
      <c r="H173" t="s">
        <v>135</v>
      </c>
      <c r="I173" t="s">
        <v>123</v>
      </c>
      <c r="J173" t="s">
        <v>123</v>
      </c>
      <c r="K173" t="s">
        <v>124</v>
      </c>
      <c r="L173" t="s">
        <v>131</v>
      </c>
      <c r="M173" t="s">
        <v>130</v>
      </c>
      <c r="N173" t="s">
        <v>198</v>
      </c>
      <c r="O173" t="s">
        <v>126</v>
      </c>
      <c r="P173">
        <f>ROUND(VLOOKUP(A173,'limit ded'!A$1:G$301,5,FALSE)*100,0)</f>
        <v>2</v>
      </c>
      <c r="Q173">
        <f>ROUND(VLOOKUP(A173,'limit ded'!A$1:G$301,6,FALSE)*100,0)</f>
        <v>87</v>
      </c>
      <c r="R173">
        <f>ROUND(VLOOKUP(A173,'limit ded'!A$1:G$301,7,FALSE)*100,0)</f>
        <v>12</v>
      </c>
      <c r="S173" s="34" t="s">
        <v>218</v>
      </c>
      <c r="T173" s="43"/>
      <c r="U173" s="43"/>
      <c r="V173" s="43"/>
    </row>
    <row r="174" spans="1:22" x14ac:dyDescent="0.25">
      <c r="A174" t="str">
        <f t="shared" si="2"/>
        <v>SlovakiaFlood*Commercial</v>
      </c>
      <c r="B174" t="s">
        <v>57</v>
      </c>
      <c r="C174" t="s">
        <v>105</v>
      </c>
      <c r="D174" t="s">
        <v>176</v>
      </c>
      <c r="E174" t="s">
        <v>120</v>
      </c>
      <c r="F174" t="s">
        <v>121</v>
      </c>
      <c r="G174" t="s">
        <v>121</v>
      </c>
      <c r="H174" t="s">
        <v>121</v>
      </c>
      <c r="I174" t="s">
        <v>119</v>
      </c>
      <c r="J174" t="s">
        <v>119</v>
      </c>
      <c r="K174" t="s">
        <v>121</v>
      </c>
      <c r="L174" t="s">
        <v>134</v>
      </c>
      <c r="M174" t="s">
        <v>133</v>
      </c>
      <c r="N174" t="s">
        <v>131</v>
      </c>
      <c r="O174" t="s">
        <v>126</v>
      </c>
      <c r="P174">
        <f>ROUND(VLOOKUP(A174,'limit ded'!A$1:G$301,5,FALSE)*100,0)</f>
        <v>0</v>
      </c>
      <c r="Q174">
        <f>ROUND(VLOOKUP(A174,'limit ded'!A$1:G$301,6,FALSE)*100,0)</f>
        <v>42</v>
      </c>
      <c r="R174">
        <f>ROUND(VLOOKUP(A174,'limit ded'!A$1:G$301,7,FALSE)*100,0)</f>
        <v>58</v>
      </c>
      <c r="S174" s="34" t="s">
        <v>302</v>
      </c>
      <c r="T174" s="43"/>
      <c r="U174" s="43"/>
      <c r="V174" s="43"/>
    </row>
    <row r="175" spans="1:22" x14ac:dyDescent="0.25">
      <c r="A175" t="str">
        <f t="shared" si="2"/>
        <v>SlovakiaFlood*Residential</v>
      </c>
      <c r="B175" t="s">
        <v>57</v>
      </c>
      <c r="C175" t="s">
        <v>106</v>
      </c>
      <c r="D175" t="s">
        <v>176</v>
      </c>
      <c r="E175" t="s">
        <v>120</v>
      </c>
      <c r="F175" t="s">
        <v>121</v>
      </c>
      <c r="G175" t="s">
        <v>121</v>
      </c>
      <c r="H175" t="s">
        <v>121</v>
      </c>
      <c r="I175" t="s">
        <v>119</v>
      </c>
      <c r="J175" t="s">
        <v>119</v>
      </c>
      <c r="K175" t="s">
        <v>121</v>
      </c>
      <c r="L175" s="43" t="s">
        <v>134</v>
      </c>
      <c r="M175" t="s">
        <v>133</v>
      </c>
      <c r="N175" t="s">
        <v>131</v>
      </c>
      <c r="O175" t="s">
        <v>133</v>
      </c>
      <c r="P175">
        <f>ROUND(VLOOKUP(A175,'limit ded'!A$1:G$301,5,FALSE)*100,0)</f>
        <v>0</v>
      </c>
      <c r="Q175">
        <f>ROUND(VLOOKUP(A175,'limit ded'!A$1:G$301,6,FALSE)*100,0)</f>
        <v>89</v>
      </c>
      <c r="R175">
        <f>ROUND(VLOOKUP(A175,'limit ded'!A$1:G$301,7,FALSE)*100,0)</f>
        <v>11</v>
      </c>
      <c r="S175" s="34" t="s">
        <v>302</v>
      </c>
      <c r="T175" s="43"/>
      <c r="U175" s="43"/>
      <c r="V175" s="43"/>
    </row>
    <row r="176" spans="1:22" x14ac:dyDescent="0.25">
      <c r="A176" t="str">
        <f t="shared" si="2"/>
        <v>SloveniaFlood*Commercial</v>
      </c>
      <c r="B176" t="s">
        <v>59</v>
      </c>
      <c r="C176" t="s">
        <v>105</v>
      </c>
      <c r="D176" t="s">
        <v>176</v>
      </c>
      <c r="E176" t="s">
        <v>120</v>
      </c>
      <c r="F176" t="s">
        <v>121</v>
      </c>
      <c r="G176" t="s">
        <v>122</v>
      </c>
      <c r="H176" t="s">
        <v>121</v>
      </c>
      <c r="I176" t="s">
        <v>123</v>
      </c>
      <c r="J176" t="s">
        <v>123</v>
      </c>
      <c r="K176" t="s">
        <v>129</v>
      </c>
      <c r="L176" t="s">
        <v>125</v>
      </c>
      <c r="M176" t="s">
        <v>126</v>
      </c>
      <c r="N176" t="s">
        <v>134</v>
      </c>
      <c r="O176" t="s">
        <v>126</v>
      </c>
      <c r="P176">
        <f>ROUND(VLOOKUP(A176,'limit ded'!A$1:G$301,5,FALSE)*100,0)</f>
        <v>0</v>
      </c>
      <c r="Q176">
        <f>ROUND(VLOOKUP(A176,'limit ded'!A$1:G$301,6,FALSE)*100,0)</f>
        <v>47</v>
      </c>
      <c r="R176">
        <f>ROUND(VLOOKUP(A176,'limit ded'!A$1:G$301,7,FALSE)*100,0)</f>
        <v>53</v>
      </c>
      <c r="S176" s="34" t="s">
        <v>192</v>
      </c>
      <c r="T176" s="43"/>
      <c r="U176" s="43"/>
      <c r="V176" s="43"/>
    </row>
    <row r="177" spans="1:22" x14ac:dyDescent="0.25">
      <c r="A177" t="str">
        <f t="shared" si="2"/>
        <v>SloveniaFlood*Residential</v>
      </c>
      <c r="B177" t="s">
        <v>59</v>
      </c>
      <c r="C177" t="s">
        <v>106</v>
      </c>
      <c r="D177" t="s">
        <v>176</v>
      </c>
      <c r="E177" t="s">
        <v>120</v>
      </c>
      <c r="F177" t="s">
        <v>121</v>
      </c>
      <c r="G177" t="s">
        <v>122</v>
      </c>
      <c r="H177" t="s">
        <v>121</v>
      </c>
      <c r="I177" t="s">
        <v>123</v>
      </c>
      <c r="J177" t="s">
        <v>123</v>
      </c>
      <c r="K177" t="s">
        <v>129</v>
      </c>
      <c r="L177" t="s">
        <v>125</v>
      </c>
      <c r="M177" t="s">
        <v>126</v>
      </c>
      <c r="N177" t="s">
        <v>134</v>
      </c>
      <c r="O177" t="s">
        <v>126</v>
      </c>
      <c r="P177">
        <f>ROUND(VLOOKUP(A177,'limit ded'!A$1:G$301,5,FALSE)*100,0)</f>
        <v>0</v>
      </c>
      <c r="Q177">
        <f>ROUND(VLOOKUP(A177,'limit ded'!A$1:G$301,6,FALSE)*100,0)</f>
        <v>53</v>
      </c>
      <c r="R177">
        <f>ROUND(VLOOKUP(A177,'limit ded'!A$1:G$301,7,FALSE)*100,0)</f>
        <v>47</v>
      </c>
      <c r="S177" s="34" t="s">
        <v>192</v>
      </c>
      <c r="T177" s="43"/>
      <c r="U177" s="43"/>
      <c r="V177" s="43"/>
    </row>
    <row r="178" spans="1:22" x14ac:dyDescent="0.25">
      <c r="A178" t="str">
        <f t="shared" si="2"/>
        <v>SpainFlood*Commercial</v>
      </c>
      <c r="B178" t="s">
        <v>61</v>
      </c>
      <c r="C178" t="s">
        <v>105</v>
      </c>
      <c r="D178" t="s">
        <v>176</v>
      </c>
      <c r="E178" t="s">
        <v>132</v>
      </c>
      <c r="F178" t="s">
        <v>135</v>
      </c>
      <c r="G178" t="s">
        <v>122</v>
      </c>
      <c r="H178" t="s">
        <v>121</v>
      </c>
      <c r="I178" t="s">
        <v>123</v>
      </c>
      <c r="J178" s="43" t="s">
        <v>123</v>
      </c>
      <c r="K178" t="s">
        <v>129</v>
      </c>
      <c r="L178" t="s">
        <v>125</v>
      </c>
      <c r="M178" t="s">
        <v>126</v>
      </c>
      <c r="N178" t="s">
        <v>134</v>
      </c>
      <c r="O178" t="s">
        <v>126</v>
      </c>
      <c r="P178">
        <f>ROUND(VLOOKUP(A178,'limit ded'!A$1:G$301,5,FALSE)*100,0)</f>
        <v>7</v>
      </c>
      <c r="Q178">
        <f>ROUND(VLOOKUP(A178,'limit ded'!A$1:G$301,6,FALSE)*100,0)</f>
        <v>81</v>
      </c>
      <c r="R178">
        <f>ROUND(VLOOKUP(A178,'limit ded'!A$1:G$301,7,FALSE)*100,0)</f>
        <v>12</v>
      </c>
      <c r="S178" s="34" t="s">
        <v>216</v>
      </c>
      <c r="T178" s="43"/>
      <c r="U178" s="43"/>
      <c r="V178" s="43"/>
    </row>
    <row r="179" spans="1:22" x14ac:dyDescent="0.25">
      <c r="A179" t="str">
        <f t="shared" si="2"/>
        <v>SpainFlood*Residential</v>
      </c>
      <c r="B179" t="s">
        <v>61</v>
      </c>
      <c r="C179" t="s">
        <v>106</v>
      </c>
      <c r="D179" t="s">
        <v>176</v>
      </c>
      <c r="E179" t="s">
        <v>132</v>
      </c>
      <c r="F179" t="s">
        <v>135</v>
      </c>
      <c r="G179" t="s">
        <v>122</v>
      </c>
      <c r="H179" t="s">
        <v>121</v>
      </c>
      <c r="I179" t="s">
        <v>136</v>
      </c>
      <c r="J179" s="43" t="s">
        <v>123</v>
      </c>
      <c r="K179" t="s">
        <v>129</v>
      </c>
      <c r="L179" t="s">
        <v>125</v>
      </c>
      <c r="M179" t="s">
        <v>126</v>
      </c>
      <c r="N179" t="s">
        <v>134</v>
      </c>
      <c r="O179" t="s">
        <v>126</v>
      </c>
      <c r="P179">
        <f>ROUND(VLOOKUP(A179,'limit ded'!A$1:G$301,5,FALSE)*100,0)</f>
        <v>0</v>
      </c>
      <c r="Q179">
        <f>ROUND(VLOOKUP(A179,'limit ded'!A$1:G$301,6,FALSE)*100,0)</f>
        <v>100</v>
      </c>
      <c r="R179">
        <f>ROUND(VLOOKUP(A179,'limit ded'!A$1:G$301,7,FALSE)*100,0)</f>
        <v>0</v>
      </c>
      <c r="S179" s="34" t="s">
        <v>216</v>
      </c>
      <c r="T179" s="43"/>
      <c r="U179" s="43"/>
      <c r="V179" s="43"/>
    </row>
    <row r="180" spans="1:22" x14ac:dyDescent="0.25">
      <c r="A180" t="str">
        <f t="shared" si="2"/>
        <v>SwedenFlood*Commercial</v>
      </c>
      <c r="B180" t="s">
        <v>63</v>
      </c>
      <c r="C180" t="s">
        <v>105</v>
      </c>
      <c r="D180" t="s">
        <v>176</v>
      </c>
      <c r="E180" t="s">
        <v>120</v>
      </c>
      <c r="F180" t="s">
        <v>121</v>
      </c>
      <c r="G180" t="s">
        <v>122</v>
      </c>
      <c r="H180" t="s">
        <v>121</v>
      </c>
      <c r="I180" t="s">
        <v>123</v>
      </c>
      <c r="J180" t="s">
        <v>123</v>
      </c>
      <c r="K180" t="s">
        <v>121</v>
      </c>
      <c r="L180" s="43" t="s">
        <v>125</v>
      </c>
      <c r="M180" t="s">
        <v>126</v>
      </c>
      <c r="N180" t="s">
        <v>134</v>
      </c>
      <c r="O180" t="s">
        <v>126</v>
      </c>
      <c r="P180">
        <f>ROUND(VLOOKUP(A180,'limit ded'!A$1:G$301,5,FALSE)*100,0)</f>
        <v>6</v>
      </c>
      <c r="Q180">
        <f>ROUND(VLOOKUP(A180,'limit ded'!A$1:G$301,6,FALSE)*100,0)</f>
        <v>58</v>
      </c>
      <c r="R180">
        <f>ROUND(VLOOKUP(A180,'limit ded'!A$1:G$301,7,FALSE)*100,0)</f>
        <v>36</v>
      </c>
      <c r="S180" s="34" t="s">
        <v>195</v>
      </c>
      <c r="T180" s="43"/>
      <c r="U180" s="43"/>
      <c r="V180" s="43"/>
    </row>
    <row r="181" spans="1:22" x14ac:dyDescent="0.25">
      <c r="A181" t="str">
        <f t="shared" si="2"/>
        <v>SwedenFlood*Residential</v>
      </c>
      <c r="B181" t="s">
        <v>63</v>
      </c>
      <c r="C181" t="s">
        <v>106</v>
      </c>
      <c r="D181" t="s">
        <v>176</v>
      </c>
      <c r="E181" t="s">
        <v>120</v>
      </c>
      <c r="F181" t="s">
        <v>50</v>
      </c>
      <c r="G181" t="s">
        <v>122</v>
      </c>
      <c r="H181" t="s">
        <v>121</v>
      </c>
      <c r="I181" t="s">
        <v>123</v>
      </c>
      <c r="J181" t="s">
        <v>123</v>
      </c>
      <c r="K181" s="43" t="s">
        <v>121</v>
      </c>
      <c r="L181" s="43" t="s">
        <v>125</v>
      </c>
      <c r="M181" t="s">
        <v>126</v>
      </c>
      <c r="N181" s="43" t="s">
        <v>134</v>
      </c>
      <c r="O181" t="s">
        <v>126</v>
      </c>
      <c r="P181">
        <f>ROUND(VLOOKUP(A181,'limit ded'!A$1:G$301,5,FALSE)*100,0)</f>
        <v>0</v>
      </c>
      <c r="Q181">
        <f>ROUND(VLOOKUP(A181,'limit ded'!A$1:G$301,6,FALSE)*100,0)</f>
        <v>100</v>
      </c>
      <c r="R181">
        <f>ROUND(VLOOKUP(A181,'limit ded'!A$1:G$301,7,FALSE)*100,0)</f>
        <v>0</v>
      </c>
      <c r="S181" s="34" t="s">
        <v>196</v>
      </c>
      <c r="T181" s="43"/>
      <c r="U181" s="43"/>
      <c r="V181" s="43"/>
    </row>
    <row r="182" spans="1:22" x14ac:dyDescent="0.25">
      <c r="A182" t="str">
        <f t="shared" si="2"/>
        <v>AustriaWildfireCommercial</v>
      </c>
      <c r="B182" t="s">
        <v>4</v>
      </c>
      <c r="C182" t="s">
        <v>105</v>
      </c>
      <c r="D182" t="s">
        <v>66</v>
      </c>
      <c r="E182" t="s">
        <v>120</v>
      </c>
      <c r="F182" t="s">
        <v>121</v>
      </c>
      <c r="G182" t="s">
        <v>121</v>
      </c>
      <c r="H182" t="s">
        <v>121</v>
      </c>
      <c r="I182" t="s">
        <v>123</v>
      </c>
      <c r="J182" t="s">
        <v>123</v>
      </c>
      <c r="K182" t="s">
        <v>124</v>
      </c>
      <c r="L182" t="s">
        <v>119</v>
      </c>
      <c r="M182" t="s">
        <v>119</v>
      </c>
      <c r="N182" t="s">
        <v>198</v>
      </c>
      <c r="O182" t="s">
        <v>119</v>
      </c>
      <c r="P182">
        <f>ROUND(VLOOKUP(A182,'limit ded'!A$1:G$301,5,FALSE)*100,0)</f>
        <v>5</v>
      </c>
      <c r="Q182">
        <f>ROUND(VLOOKUP(A182,'limit ded'!A$1:G$301,6,FALSE)*100,0)</f>
        <v>88</v>
      </c>
      <c r="R182">
        <f>ROUND(VLOOKUP(A182,'limit ded'!A$1:G$301,7,FALSE)*100,0)</f>
        <v>7</v>
      </c>
      <c r="S182" s="34" t="s">
        <v>144</v>
      </c>
      <c r="T182" s="43"/>
      <c r="U182" s="43"/>
      <c r="V182" s="43"/>
    </row>
    <row r="183" spans="1:22" x14ac:dyDescent="0.25">
      <c r="A183" t="str">
        <f t="shared" si="2"/>
        <v>AustriaWildfireResidential</v>
      </c>
      <c r="B183" t="s">
        <v>4</v>
      </c>
      <c r="C183" t="s">
        <v>106</v>
      </c>
      <c r="D183" t="s">
        <v>66</v>
      </c>
      <c r="E183" t="s">
        <v>120</v>
      </c>
      <c r="F183" t="s">
        <v>121</v>
      </c>
      <c r="G183" t="s">
        <v>121</v>
      </c>
      <c r="H183" t="s">
        <v>121</v>
      </c>
      <c r="I183" t="s">
        <v>123</v>
      </c>
      <c r="J183" t="s">
        <v>123</v>
      </c>
      <c r="K183" t="s">
        <v>124</v>
      </c>
      <c r="L183" t="s">
        <v>119</v>
      </c>
      <c r="M183" t="s">
        <v>119</v>
      </c>
      <c r="N183" t="s">
        <v>198</v>
      </c>
      <c r="O183" t="s">
        <v>119</v>
      </c>
      <c r="P183">
        <f>ROUND(VLOOKUP(A183,'limit ded'!A$1:G$301,5,FALSE)*100,0)</f>
        <v>0</v>
      </c>
      <c r="Q183">
        <f>ROUND(VLOOKUP(A183,'limit ded'!A$1:G$301,6,FALSE)*100,0)</f>
        <v>100</v>
      </c>
      <c r="R183">
        <f>ROUND(VLOOKUP(A183,'limit ded'!A$1:G$301,7,FALSE)*100,0)</f>
        <v>0</v>
      </c>
      <c r="S183" s="34" t="s">
        <v>144</v>
      </c>
      <c r="T183" s="43"/>
      <c r="U183" s="43"/>
      <c r="V183" s="43"/>
    </row>
    <row r="184" spans="1:22" x14ac:dyDescent="0.25">
      <c r="A184" t="str">
        <f t="shared" si="2"/>
        <v>BelgiumWildfireCommercial</v>
      </c>
      <c r="B184" t="s">
        <v>7</v>
      </c>
      <c r="C184" t="s">
        <v>105</v>
      </c>
      <c r="D184" t="s">
        <v>66</v>
      </c>
      <c r="E184" t="s">
        <v>120</v>
      </c>
      <c r="F184" t="s">
        <v>121</v>
      </c>
      <c r="G184" t="s">
        <v>122</v>
      </c>
      <c r="H184" t="s">
        <v>121</v>
      </c>
      <c r="I184" t="s">
        <v>123</v>
      </c>
      <c r="J184" t="s">
        <v>123</v>
      </c>
      <c r="K184" t="s">
        <v>124</v>
      </c>
      <c r="L184" t="s">
        <v>125</v>
      </c>
      <c r="M184" t="s">
        <v>126</v>
      </c>
      <c r="N184" t="s">
        <v>127</v>
      </c>
      <c r="O184" t="s">
        <v>126</v>
      </c>
      <c r="P184">
        <f>ROUND(VLOOKUP(A184,'limit ded'!A$1:G$301,5,FALSE)*100,0)</f>
        <v>1</v>
      </c>
      <c r="Q184">
        <f>ROUND(VLOOKUP(A184,'limit ded'!A$1:G$301,6,FALSE)*100,0)</f>
        <v>99</v>
      </c>
      <c r="R184">
        <f>ROUND(VLOOKUP(A184,'limit ded'!A$1:G$301,7,FALSE)*100,0)</f>
        <v>0</v>
      </c>
      <c r="S184" s="34" t="s">
        <v>228</v>
      </c>
      <c r="T184" s="43"/>
      <c r="U184" s="43"/>
      <c r="V184" s="43"/>
    </row>
    <row r="185" spans="1:22" x14ac:dyDescent="0.25">
      <c r="A185" t="str">
        <f t="shared" si="2"/>
        <v>BelgiumWildfireResidential</v>
      </c>
      <c r="B185" t="s">
        <v>7</v>
      </c>
      <c r="C185" t="s">
        <v>106</v>
      </c>
      <c r="D185" t="s">
        <v>66</v>
      </c>
      <c r="E185" t="s">
        <v>120</v>
      </c>
      <c r="F185" t="s">
        <v>121</v>
      </c>
      <c r="G185" t="s">
        <v>122</v>
      </c>
      <c r="H185" t="s">
        <v>121</v>
      </c>
      <c r="I185" t="s">
        <v>128</v>
      </c>
      <c r="J185" t="s">
        <v>128</v>
      </c>
      <c r="K185" t="s">
        <v>124</v>
      </c>
      <c r="L185" t="s">
        <v>125</v>
      </c>
      <c r="M185" t="s">
        <v>126</v>
      </c>
      <c r="N185" t="s">
        <v>127</v>
      </c>
      <c r="O185" t="s">
        <v>126</v>
      </c>
      <c r="P185">
        <f>ROUND(VLOOKUP(A185,'limit ded'!A$1:G$301,5,FALSE)*100,0)</f>
        <v>0</v>
      </c>
      <c r="Q185">
        <f>ROUND(VLOOKUP(A185,'limit ded'!A$1:G$301,6,FALSE)*100,0)</f>
        <v>100</v>
      </c>
      <c r="R185">
        <f>ROUND(VLOOKUP(A185,'limit ded'!A$1:G$301,7,FALSE)*100,0)</f>
        <v>0</v>
      </c>
      <c r="S185" s="34" t="s">
        <v>228</v>
      </c>
      <c r="T185" s="43"/>
      <c r="U185" s="43"/>
      <c r="V185" s="43"/>
    </row>
    <row r="186" spans="1:22" x14ac:dyDescent="0.25">
      <c r="A186" t="str">
        <f t="shared" si="2"/>
        <v>BulgariaWildfireCommercial</v>
      </c>
      <c r="B186" t="s">
        <v>9</v>
      </c>
      <c r="C186" t="s">
        <v>105</v>
      </c>
      <c r="D186" t="s">
        <v>66</v>
      </c>
      <c r="E186" t="s">
        <v>119</v>
      </c>
      <c r="F186" t="s">
        <v>119</v>
      </c>
      <c r="G186" t="s">
        <v>119</v>
      </c>
      <c r="H186" t="s">
        <v>119</v>
      </c>
      <c r="I186" t="s">
        <v>119</v>
      </c>
      <c r="J186" t="s">
        <v>119</v>
      </c>
      <c r="K186" t="s">
        <v>119</v>
      </c>
      <c r="L186" t="s">
        <v>119</v>
      </c>
      <c r="M186" t="s">
        <v>119</v>
      </c>
      <c r="N186" t="s">
        <v>198</v>
      </c>
      <c r="O186" t="s">
        <v>119</v>
      </c>
      <c r="P186">
        <f>ROUND(VLOOKUP(A186,'limit ded'!A$1:G$301,5,FALSE)*100,0)</f>
        <v>1</v>
      </c>
      <c r="Q186">
        <f>ROUND(VLOOKUP(A186,'limit ded'!A$1:G$301,6,FALSE)*100,0)</f>
        <v>97</v>
      </c>
      <c r="R186">
        <f>ROUND(VLOOKUP(A186,'limit ded'!A$1:G$301,7,FALSE)*100,0)</f>
        <v>2</v>
      </c>
      <c r="S186" s="34" t="s">
        <v>285</v>
      </c>
      <c r="T186" s="43"/>
      <c r="U186" s="43"/>
      <c r="V186" s="43"/>
    </row>
    <row r="187" spans="1:22" x14ac:dyDescent="0.25">
      <c r="A187" t="str">
        <f t="shared" si="2"/>
        <v>BulgariaWildfireResidential</v>
      </c>
      <c r="B187" t="s">
        <v>9</v>
      </c>
      <c r="C187" t="s">
        <v>106</v>
      </c>
      <c r="D187" t="s">
        <v>66</v>
      </c>
      <c r="E187" t="s">
        <v>119</v>
      </c>
      <c r="F187" t="s">
        <v>119</v>
      </c>
      <c r="G187" t="s">
        <v>119</v>
      </c>
      <c r="H187" t="s">
        <v>119</v>
      </c>
      <c r="I187" t="s">
        <v>119</v>
      </c>
      <c r="J187" t="s">
        <v>119</v>
      </c>
      <c r="K187" t="s">
        <v>119</v>
      </c>
      <c r="L187" t="s">
        <v>119</v>
      </c>
      <c r="M187" t="s">
        <v>119</v>
      </c>
      <c r="N187" t="s">
        <v>198</v>
      </c>
      <c r="O187" t="s">
        <v>119</v>
      </c>
      <c r="P187">
        <f>ROUND(VLOOKUP(A187,'limit ded'!A$1:G$301,5,FALSE)*100,0)</f>
        <v>2</v>
      </c>
      <c r="Q187">
        <f>ROUND(VLOOKUP(A187,'limit ded'!A$1:G$301,6,FALSE)*100,0)</f>
        <v>98</v>
      </c>
      <c r="R187">
        <f>ROUND(VLOOKUP(A187,'limit ded'!A$1:G$301,7,FALSE)*100,0)</f>
        <v>0</v>
      </c>
      <c r="S187" s="34" t="s">
        <v>285</v>
      </c>
      <c r="T187" s="43"/>
      <c r="U187" s="43"/>
      <c r="V187" s="43"/>
    </row>
    <row r="188" spans="1:22" x14ac:dyDescent="0.25">
      <c r="A188" t="str">
        <f t="shared" si="2"/>
        <v>CroatiaWildfireCommercial</v>
      </c>
      <c r="B188" t="s">
        <v>11</v>
      </c>
      <c r="C188" t="s">
        <v>105</v>
      </c>
      <c r="D188" t="s">
        <v>66</v>
      </c>
      <c r="E188" t="s">
        <v>132</v>
      </c>
      <c r="F188" t="s">
        <v>121</v>
      </c>
      <c r="G188" t="s">
        <v>122</v>
      </c>
      <c r="H188" t="s">
        <v>121</v>
      </c>
      <c r="I188" t="s">
        <v>123</v>
      </c>
      <c r="J188" t="s">
        <v>123</v>
      </c>
      <c r="K188" t="s">
        <v>129</v>
      </c>
      <c r="L188" t="s">
        <v>125</v>
      </c>
      <c r="M188" t="s">
        <v>130</v>
      </c>
      <c r="N188" t="s">
        <v>198</v>
      </c>
      <c r="O188" t="s">
        <v>126</v>
      </c>
      <c r="P188">
        <f>ROUND(VLOOKUP(A188,'limit ded'!A$1:G$301,5,FALSE)*100,0)</f>
        <v>25</v>
      </c>
      <c r="Q188">
        <f>ROUND(VLOOKUP(A188,'limit ded'!A$1:G$301,6,FALSE)*100,0)</f>
        <v>69</v>
      </c>
      <c r="R188">
        <f>ROUND(VLOOKUP(A188,'limit ded'!A$1:G$301,7,FALSE)*100,0)</f>
        <v>6</v>
      </c>
      <c r="S188" s="34" t="s">
        <v>286</v>
      </c>
      <c r="T188" s="43"/>
      <c r="U188" s="43"/>
      <c r="V188" s="43"/>
    </row>
    <row r="189" spans="1:22" x14ac:dyDescent="0.25">
      <c r="A189" t="str">
        <f t="shared" si="2"/>
        <v>CroatiaWildfireResidential</v>
      </c>
      <c r="B189" t="s">
        <v>11</v>
      </c>
      <c r="C189" t="s">
        <v>106</v>
      </c>
      <c r="D189" t="s">
        <v>66</v>
      </c>
      <c r="E189" t="s">
        <v>132</v>
      </c>
      <c r="F189" t="s">
        <v>121</v>
      </c>
      <c r="G189" t="s">
        <v>122</v>
      </c>
      <c r="H189" t="s">
        <v>121</v>
      </c>
      <c r="I189" t="s">
        <v>123</v>
      </c>
      <c r="J189" t="s">
        <v>123</v>
      </c>
      <c r="K189" t="s">
        <v>129</v>
      </c>
      <c r="L189" t="s">
        <v>125</v>
      </c>
      <c r="M189" t="s">
        <v>130</v>
      </c>
      <c r="N189" t="s">
        <v>198</v>
      </c>
      <c r="O189" t="s">
        <v>126</v>
      </c>
      <c r="P189">
        <f>ROUND(VLOOKUP(A189,'limit ded'!A$1:G$301,5,FALSE)*100,0)</f>
        <v>0</v>
      </c>
      <c r="Q189">
        <f>ROUND(VLOOKUP(A189,'limit ded'!A$1:G$301,6,FALSE)*100,0)</f>
        <v>100</v>
      </c>
      <c r="R189">
        <f>ROUND(VLOOKUP(A189,'limit ded'!A$1:G$301,7,FALSE)*100,0)</f>
        <v>0</v>
      </c>
      <c r="S189" s="34" t="s">
        <v>286</v>
      </c>
      <c r="T189" s="43"/>
      <c r="U189" s="43"/>
      <c r="V189" s="43"/>
    </row>
    <row r="190" spans="1:22" x14ac:dyDescent="0.25">
      <c r="A190" t="str">
        <f t="shared" si="2"/>
        <v>CyprusWildfireCommercial</v>
      </c>
      <c r="B190" t="s">
        <v>13</v>
      </c>
      <c r="C190" t="s">
        <v>105</v>
      </c>
      <c r="D190" t="s">
        <v>66</v>
      </c>
      <c r="E190" t="s">
        <v>132</v>
      </c>
      <c r="F190" t="s">
        <v>121</v>
      </c>
      <c r="G190" t="s">
        <v>122</v>
      </c>
      <c r="H190" t="s">
        <v>121</v>
      </c>
      <c r="I190" t="s">
        <v>119</v>
      </c>
      <c r="J190" t="s">
        <v>119</v>
      </c>
      <c r="K190" t="s">
        <v>129</v>
      </c>
      <c r="L190" t="s">
        <v>119</v>
      </c>
      <c r="M190" t="s">
        <v>133</v>
      </c>
      <c r="N190" t="s">
        <v>131</v>
      </c>
      <c r="O190" t="s">
        <v>126</v>
      </c>
      <c r="P190">
        <f>ROUND(VLOOKUP(A190,'limit ded'!A$1:G$301,5,FALSE)*100,0)</f>
        <v>3</v>
      </c>
      <c r="Q190">
        <f>ROUND(VLOOKUP(A190,'limit ded'!A$1:G$301,6,FALSE)*100,0)</f>
        <v>89</v>
      </c>
      <c r="R190">
        <f>ROUND(VLOOKUP(A190,'limit ded'!A$1:G$301,7,FALSE)*100,0)</f>
        <v>9</v>
      </c>
      <c r="S190" s="34" t="s">
        <v>287</v>
      </c>
      <c r="T190" s="43"/>
      <c r="U190" s="43"/>
      <c r="V190" s="43"/>
    </row>
    <row r="191" spans="1:22" x14ac:dyDescent="0.25">
      <c r="A191" t="str">
        <f t="shared" si="2"/>
        <v>CyprusWildfireResidential</v>
      </c>
      <c r="B191" t="s">
        <v>13</v>
      </c>
      <c r="C191" t="s">
        <v>106</v>
      </c>
      <c r="D191" t="s">
        <v>66</v>
      </c>
      <c r="E191" t="s">
        <v>132</v>
      </c>
      <c r="F191" t="s">
        <v>121</v>
      </c>
      <c r="G191" t="s">
        <v>122</v>
      </c>
      <c r="H191" t="s">
        <v>121</v>
      </c>
      <c r="I191" t="s">
        <v>119</v>
      </c>
      <c r="J191" t="s">
        <v>119</v>
      </c>
      <c r="K191" t="s">
        <v>129</v>
      </c>
      <c r="L191" t="s">
        <v>119</v>
      </c>
      <c r="M191" t="s">
        <v>133</v>
      </c>
      <c r="N191" t="s">
        <v>131</v>
      </c>
      <c r="O191" t="s">
        <v>126</v>
      </c>
      <c r="P191">
        <f>ROUND(VLOOKUP(A191,'limit ded'!A$1:G$301,5,FALSE)*100,0)</f>
        <v>0</v>
      </c>
      <c r="Q191">
        <f>ROUND(VLOOKUP(A191,'limit ded'!A$1:G$301,6,FALSE)*100,0)</f>
        <v>100</v>
      </c>
      <c r="R191">
        <f>ROUND(VLOOKUP(A191,'limit ded'!A$1:G$301,7,FALSE)*100,0)</f>
        <v>0</v>
      </c>
      <c r="S191" s="34" t="s">
        <v>287</v>
      </c>
      <c r="T191" s="43"/>
      <c r="U191" s="43"/>
      <c r="V191" s="43"/>
    </row>
    <row r="192" spans="1:22" x14ac:dyDescent="0.25">
      <c r="A192" t="str">
        <f t="shared" si="2"/>
        <v>Czech RepublicWildfireCommercial</v>
      </c>
      <c r="B192" t="s">
        <v>15</v>
      </c>
      <c r="C192" t="s">
        <v>105</v>
      </c>
      <c r="D192" t="s">
        <v>66</v>
      </c>
      <c r="E192" t="s">
        <v>132</v>
      </c>
      <c r="F192" t="s">
        <v>121</v>
      </c>
      <c r="G192" t="s">
        <v>122</v>
      </c>
      <c r="H192" t="s">
        <v>121</v>
      </c>
      <c r="I192" t="s">
        <v>123</v>
      </c>
      <c r="J192" t="s">
        <v>123</v>
      </c>
      <c r="K192" t="s">
        <v>129</v>
      </c>
      <c r="L192" t="s">
        <v>119</v>
      </c>
      <c r="M192" t="s">
        <v>119</v>
      </c>
      <c r="N192" t="s">
        <v>198</v>
      </c>
      <c r="O192" t="s">
        <v>126</v>
      </c>
      <c r="P192">
        <f>ROUND(VLOOKUP(A192,'limit ded'!A$1:G$301,5,FALSE)*100,0)</f>
        <v>5</v>
      </c>
      <c r="Q192">
        <f>ROUND(VLOOKUP(A192,'limit ded'!A$1:G$301,6,FALSE)*100,0)</f>
        <v>68</v>
      </c>
      <c r="R192">
        <f>ROUND(VLOOKUP(A192,'limit ded'!A$1:G$301,7,FALSE)*100,0)</f>
        <v>27</v>
      </c>
      <c r="S192" s="34" t="s">
        <v>144</v>
      </c>
      <c r="T192" s="43"/>
      <c r="U192" s="43"/>
      <c r="V192" s="43"/>
    </row>
    <row r="193" spans="1:22" x14ac:dyDescent="0.25">
      <c r="A193" t="str">
        <f t="shared" si="2"/>
        <v>Czech RepublicWildfireResidential</v>
      </c>
      <c r="B193" t="s">
        <v>15</v>
      </c>
      <c r="C193" t="s">
        <v>106</v>
      </c>
      <c r="D193" t="s">
        <v>66</v>
      </c>
      <c r="E193" t="s">
        <v>132</v>
      </c>
      <c r="F193" t="s">
        <v>121</v>
      </c>
      <c r="G193" t="s">
        <v>122</v>
      </c>
      <c r="H193" t="s">
        <v>121</v>
      </c>
      <c r="I193" t="s">
        <v>123</v>
      </c>
      <c r="J193" t="s">
        <v>123</v>
      </c>
      <c r="K193" t="s">
        <v>129</v>
      </c>
      <c r="L193" t="s">
        <v>119</v>
      </c>
      <c r="M193" t="s">
        <v>119</v>
      </c>
      <c r="N193" t="s">
        <v>198</v>
      </c>
      <c r="O193" t="s">
        <v>126</v>
      </c>
      <c r="P193">
        <f>ROUND(VLOOKUP(A193,'limit ded'!A$1:G$301,5,FALSE)*100,0)</f>
        <v>0</v>
      </c>
      <c r="Q193">
        <f>ROUND(VLOOKUP(A193,'limit ded'!A$1:G$301,6,FALSE)*100,0)</f>
        <v>100</v>
      </c>
      <c r="R193">
        <f>ROUND(VLOOKUP(A193,'limit ded'!A$1:G$301,7,FALSE)*100,0)</f>
        <v>0</v>
      </c>
      <c r="S193" s="34" t="s">
        <v>144</v>
      </c>
      <c r="T193" s="43"/>
      <c r="U193" s="43"/>
      <c r="V193" s="43"/>
    </row>
    <row r="194" spans="1:22" x14ac:dyDescent="0.25">
      <c r="A194" t="str">
        <f t="shared" si="2"/>
        <v>DenmarkWildfireCommercial</v>
      </c>
      <c r="B194" t="s">
        <v>17</v>
      </c>
      <c r="C194" t="s">
        <v>105</v>
      </c>
      <c r="D194" t="s">
        <v>66</v>
      </c>
      <c r="E194" t="s">
        <v>120</v>
      </c>
      <c r="F194" t="s">
        <v>121</v>
      </c>
      <c r="G194" t="s">
        <v>122</v>
      </c>
      <c r="H194" t="s">
        <v>121</v>
      </c>
      <c r="I194" t="s">
        <v>128</v>
      </c>
      <c r="J194" t="s">
        <v>123</v>
      </c>
      <c r="K194" t="s">
        <v>121</v>
      </c>
      <c r="L194" t="s">
        <v>125</v>
      </c>
      <c r="M194" t="s">
        <v>119</v>
      </c>
      <c r="N194" t="s">
        <v>127</v>
      </c>
      <c r="O194" t="s">
        <v>126</v>
      </c>
      <c r="P194">
        <f>ROUND(VLOOKUP(A194,'limit ded'!A$1:G$301,5,FALSE)*100,0)</f>
        <v>3</v>
      </c>
      <c r="Q194">
        <f>ROUND(VLOOKUP(A194,'limit ded'!A$1:G$301,6,FALSE)*100,0)</f>
        <v>87</v>
      </c>
      <c r="R194">
        <f>ROUND(VLOOKUP(A194,'limit ded'!A$1:G$301,7,FALSE)*100,0)</f>
        <v>11</v>
      </c>
      <c r="S194" s="34" t="s">
        <v>145</v>
      </c>
      <c r="T194" s="43"/>
      <c r="U194" s="43"/>
      <c r="V194" s="43"/>
    </row>
    <row r="195" spans="1:22" x14ac:dyDescent="0.25">
      <c r="A195" t="str">
        <f t="shared" ref="A195:A258" si="3">CONCATENATE(B195,D195,C195)</f>
        <v>DenmarkWildfireResidential</v>
      </c>
      <c r="B195" t="s">
        <v>17</v>
      </c>
      <c r="C195" t="s">
        <v>106</v>
      </c>
      <c r="D195" t="s">
        <v>66</v>
      </c>
      <c r="E195" t="s">
        <v>120</v>
      </c>
      <c r="F195" t="s">
        <v>121</v>
      </c>
      <c r="G195" t="s">
        <v>122</v>
      </c>
      <c r="H195" t="s">
        <v>121</v>
      </c>
      <c r="I195" t="s">
        <v>128</v>
      </c>
      <c r="J195" t="s">
        <v>123</v>
      </c>
      <c r="K195" t="s">
        <v>121</v>
      </c>
      <c r="L195" t="s">
        <v>125</v>
      </c>
      <c r="M195" t="s">
        <v>119</v>
      </c>
      <c r="N195" t="s">
        <v>127</v>
      </c>
      <c r="O195" t="s">
        <v>126</v>
      </c>
      <c r="P195">
        <f>ROUND(VLOOKUP(A195,'limit ded'!A$1:G$301,5,FALSE)*100,0)</f>
        <v>0</v>
      </c>
      <c r="Q195">
        <f>ROUND(VLOOKUP(A195,'limit ded'!A$1:G$301,6,FALSE)*100,0)</f>
        <v>100</v>
      </c>
      <c r="R195">
        <f>ROUND(VLOOKUP(A195,'limit ded'!A$1:G$301,7,FALSE)*100,0)</f>
        <v>0</v>
      </c>
      <c r="S195" s="34" t="s">
        <v>145</v>
      </c>
      <c r="T195" s="43"/>
      <c r="U195" s="43"/>
      <c r="V195" s="43"/>
    </row>
    <row r="196" spans="1:22" x14ac:dyDescent="0.25">
      <c r="A196" t="str">
        <f t="shared" si="3"/>
        <v>EstoniaWildfireCommercial</v>
      </c>
      <c r="B196" t="s">
        <v>19</v>
      </c>
      <c r="C196" t="s">
        <v>105</v>
      </c>
      <c r="D196" t="s">
        <v>66</v>
      </c>
      <c r="E196" t="s">
        <v>120</v>
      </c>
      <c r="F196" s="43" t="s">
        <v>121</v>
      </c>
      <c r="G196" t="s">
        <v>121</v>
      </c>
      <c r="H196" s="43" t="s">
        <v>121</v>
      </c>
      <c r="I196" t="s">
        <v>123</v>
      </c>
      <c r="J196" t="s">
        <v>123</v>
      </c>
      <c r="K196" s="43" t="s">
        <v>121</v>
      </c>
      <c r="L196" s="43" t="s">
        <v>198</v>
      </c>
      <c r="M196" t="s">
        <v>130</v>
      </c>
      <c r="N196" t="s">
        <v>131</v>
      </c>
      <c r="O196" t="s">
        <v>133</v>
      </c>
      <c r="P196">
        <f>ROUND(VLOOKUP(A196,'limit ded'!A$1:G$301,5,FALSE)*100,0)</f>
        <v>0</v>
      </c>
      <c r="Q196">
        <f>ROUND(VLOOKUP(A196,'limit ded'!A$1:G$301,6,FALSE)*100,0)</f>
        <v>0</v>
      </c>
      <c r="R196">
        <f>ROUND(VLOOKUP(A196,'limit ded'!A$1:G$301,7,FALSE)*100,0)</f>
        <v>0</v>
      </c>
      <c r="S196" s="34" t="s">
        <v>138</v>
      </c>
      <c r="T196" s="43"/>
      <c r="U196" s="43"/>
      <c r="V196" s="43"/>
    </row>
    <row r="197" spans="1:22" x14ac:dyDescent="0.25">
      <c r="A197" t="str">
        <f t="shared" si="3"/>
        <v>EstoniaWildfireResidential</v>
      </c>
      <c r="B197" t="s">
        <v>19</v>
      </c>
      <c r="C197" t="s">
        <v>106</v>
      </c>
      <c r="D197" t="s">
        <v>66</v>
      </c>
      <c r="E197" t="s">
        <v>120</v>
      </c>
      <c r="F197" s="43" t="s">
        <v>121</v>
      </c>
      <c r="G197" s="43" t="s">
        <v>121</v>
      </c>
      <c r="H197" t="s">
        <v>121</v>
      </c>
      <c r="I197" t="s">
        <v>123</v>
      </c>
      <c r="J197" t="s">
        <v>123</v>
      </c>
      <c r="K197" s="43" t="s">
        <v>121</v>
      </c>
      <c r="L197" s="43" t="s">
        <v>198</v>
      </c>
      <c r="M197" t="s">
        <v>130</v>
      </c>
      <c r="N197" t="s">
        <v>131</v>
      </c>
      <c r="O197" t="s">
        <v>133</v>
      </c>
      <c r="P197">
        <f>ROUND(VLOOKUP(A197,'limit ded'!A$1:G$301,5,FALSE)*100,0)</f>
        <v>0</v>
      </c>
      <c r="Q197">
        <f>ROUND(VLOOKUP(A197,'limit ded'!A$1:G$301,6,FALSE)*100,0)</f>
        <v>0</v>
      </c>
      <c r="R197">
        <f>ROUND(VLOOKUP(A197,'limit ded'!A$1:G$301,7,FALSE)*100,0)</f>
        <v>0</v>
      </c>
      <c r="S197" s="34" t="s">
        <v>138</v>
      </c>
      <c r="T197" s="43"/>
      <c r="U197" s="43"/>
      <c r="V197" s="43"/>
    </row>
    <row r="198" spans="1:22" x14ac:dyDescent="0.25">
      <c r="A198" t="str">
        <f t="shared" si="3"/>
        <v>FinlandWildfireCommercial</v>
      </c>
      <c r="B198" t="s">
        <v>21</v>
      </c>
      <c r="C198" t="s">
        <v>105</v>
      </c>
      <c r="D198" t="s">
        <v>66</v>
      </c>
      <c r="E198" t="s">
        <v>120</v>
      </c>
      <c r="F198" t="s">
        <v>121</v>
      </c>
      <c r="G198" t="s">
        <v>121</v>
      </c>
      <c r="H198" t="s">
        <v>121</v>
      </c>
      <c r="I198" t="s">
        <v>123</v>
      </c>
      <c r="J198" t="s">
        <v>123</v>
      </c>
      <c r="K198" t="s">
        <v>121</v>
      </c>
      <c r="L198" t="s">
        <v>125</v>
      </c>
      <c r="M198" t="s">
        <v>126</v>
      </c>
      <c r="N198" t="s">
        <v>127</v>
      </c>
      <c r="O198" t="s">
        <v>126</v>
      </c>
      <c r="P198">
        <f>ROUND(VLOOKUP(A198,'limit ded'!A$1:G$301,5,FALSE)*100,0)</f>
        <v>1</v>
      </c>
      <c r="Q198">
        <f>ROUND(VLOOKUP(A198,'limit ded'!A$1:G$301,6,FALSE)*100,0)</f>
        <v>98</v>
      </c>
      <c r="R198">
        <f>ROUND(VLOOKUP(A198,'limit ded'!A$1:G$301,7,FALSE)*100,0)</f>
        <v>1</v>
      </c>
      <c r="S198" s="34" t="s">
        <v>138</v>
      </c>
      <c r="T198" s="43"/>
      <c r="U198" s="43"/>
      <c r="V198" s="43"/>
    </row>
    <row r="199" spans="1:22" x14ac:dyDescent="0.25">
      <c r="A199" t="str">
        <f t="shared" si="3"/>
        <v>FinlandWildfireResidential</v>
      </c>
      <c r="B199" t="s">
        <v>21</v>
      </c>
      <c r="C199" t="s">
        <v>106</v>
      </c>
      <c r="D199" t="s">
        <v>66</v>
      </c>
      <c r="E199" t="s">
        <v>120</v>
      </c>
      <c r="F199" t="s">
        <v>121</v>
      </c>
      <c r="G199" t="s">
        <v>121</v>
      </c>
      <c r="H199" t="s">
        <v>121</v>
      </c>
      <c r="I199" t="s">
        <v>123</v>
      </c>
      <c r="J199" t="s">
        <v>123</v>
      </c>
      <c r="K199" t="s">
        <v>121</v>
      </c>
      <c r="L199" t="s">
        <v>125</v>
      </c>
      <c r="M199" t="s">
        <v>126</v>
      </c>
      <c r="N199" t="s">
        <v>127</v>
      </c>
      <c r="O199" t="s">
        <v>126</v>
      </c>
      <c r="P199">
        <f>ROUND(VLOOKUP(A199,'limit ded'!A$1:G$301,5,FALSE)*100,0)</f>
        <v>0</v>
      </c>
      <c r="Q199">
        <f>ROUND(VLOOKUP(A199,'limit ded'!A$1:G$301,6,FALSE)*100,0)</f>
        <v>100</v>
      </c>
      <c r="R199">
        <f>ROUND(VLOOKUP(A199,'limit ded'!A$1:G$301,7,FALSE)*100,0)</f>
        <v>0</v>
      </c>
      <c r="S199" s="34" t="s">
        <v>138</v>
      </c>
      <c r="T199" s="43"/>
      <c r="U199" s="43"/>
      <c r="V199" s="43"/>
    </row>
    <row r="200" spans="1:22" x14ac:dyDescent="0.25">
      <c r="A200" t="str">
        <f t="shared" si="3"/>
        <v>FranceWildfireCommercial</v>
      </c>
      <c r="B200" t="s">
        <v>23</v>
      </c>
      <c r="C200" t="s">
        <v>105</v>
      </c>
      <c r="D200" t="s">
        <v>66</v>
      </c>
      <c r="E200" t="s">
        <v>119</v>
      </c>
      <c r="F200" t="s">
        <v>119</v>
      </c>
      <c r="G200" t="s">
        <v>122</v>
      </c>
      <c r="H200" t="s">
        <v>135</v>
      </c>
      <c r="I200" t="s">
        <v>123</v>
      </c>
      <c r="J200" t="s">
        <v>119</v>
      </c>
      <c r="K200" t="s">
        <v>121</v>
      </c>
      <c r="L200" t="s">
        <v>119</v>
      </c>
      <c r="M200" t="s">
        <v>126</v>
      </c>
      <c r="N200" t="s">
        <v>134</v>
      </c>
      <c r="O200" t="s">
        <v>126</v>
      </c>
      <c r="P200">
        <f>ROUND(VLOOKUP(A200,'limit ded'!A$1:G$301,5,FALSE)*100,0)</f>
        <v>1</v>
      </c>
      <c r="Q200">
        <f>ROUND(VLOOKUP(A200,'limit ded'!A$1:G$301,6,FALSE)*100,0)</f>
        <v>93</v>
      </c>
      <c r="R200">
        <f>ROUND(VLOOKUP(A200,'limit ded'!A$1:G$301,7,FALSE)*100,0)</f>
        <v>6</v>
      </c>
      <c r="S200" s="34" t="s">
        <v>138</v>
      </c>
      <c r="T200" s="43"/>
      <c r="U200" s="43"/>
      <c r="V200" s="43"/>
    </row>
    <row r="201" spans="1:22" x14ac:dyDescent="0.25">
      <c r="A201" t="str">
        <f t="shared" si="3"/>
        <v>FranceWildfireResidential</v>
      </c>
      <c r="B201" t="s">
        <v>23</v>
      </c>
      <c r="C201" t="s">
        <v>106</v>
      </c>
      <c r="D201" t="s">
        <v>66</v>
      </c>
      <c r="E201" t="s">
        <v>119</v>
      </c>
      <c r="F201" t="s">
        <v>119</v>
      </c>
      <c r="G201" t="s">
        <v>122</v>
      </c>
      <c r="H201" t="s">
        <v>135</v>
      </c>
      <c r="I201" t="s">
        <v>123</v>
      </c>
      <c r="J201" t="s">
        <v>119</v>
      </c>
      <c r="K201" t="s">
        <v>121</v>
      </c>
      <c r="L201" t="s">
        <v>119</v>
      </c>
      <c r="M201" t="s">
        <v>126</v>
      </c>
      <c r="N201" t="s">
        <v>134</v>
      </c>
      <c r="O201" t="s">
        <v>126</v>
      </c>
      <c r="P201">
        <f>ROUND(VLOOKUP(A201,'limit ded'!A$1:G$301,5,FALSE)*100,0)</f>
        <v>0</v>
      </c>
      <c r="Q201">
        <f>ROUND(VLOOKUP(A201,'limit ded'!A$1:G$301,6,FALSE)*100,0)</f>
        <v>100</v>
      </c>
      <c r="R201">
        <f>ROUND(VLOOKUP(A201,'limit ded'!A$1:G$301,7,FALSE)*100,0)</f>
        <v>0</v>
      </c>
      <c r="S201" s="34" t="s">
        <v>138</v>
      </c>
      <c r="T201" s="43"/>
      <c r="U201" s="43"/>
      <c r="V201" s="43"/>
    </row>
    <row r="202" spans="1:22" x14ac:dyDescent="0.25">
      <c r="A202" t="str">
        <f t="shared" si="3"/>
        <v>GermanyWildfireCommercial</v>
      </c>
      <c r="B202" t="s">
        <v>25</v>
      </c>
      <c r="C202" t="s">
        <v>105</v>
      </c>
      <c r="D202" t="s">
        <v>66</v>
      </c>
      <c r="E202" t="s">
        <v>120</v>
      </c>
      <c r="F202" t="s">
        <v>121</v>
      </c>
      <c r="G202" t="s">
        <v>231</v>
      </c>
      <c r="H202" t="s">
        <v>121</v>
      </c>
      <c r="I202" t="s">
        <v>123</v>
      </c>
      <c r="J202" t="s">
        <v>123</v>
      </c>
      <c r="K202" t="s">
        <v>121</v>
      </c>
      <c r="L202" t="s">
        <v>125</v>
      </c>
      <c r="M202" t="s">
        <v>126</v>
      </c>
      <c r="N202" t="s">
        <v>127</v>
      </c>
      <c r="O202" t="s">
        <v>126</v>
      </c>
      <c r="P202">
        <f>ROUND(VLOOKUP(A202,'limit ded'!A$1:G$301,5,FALSE)*100,0)</f>
        <v>0</v>
      </c>
      <c r="Q202">
        <f>ROUND(VLOOKUP(A202,'limit ded'!A$1:G$301,6,FALSE)*100,0)</f>
        <v>99</v>
      </c>
      <c r="R202">
        <f>ROUND(VLOOKUP(A202,'limit ded'!A$1:G$301,7,FALSE)*100,0)</f>
        <v>1</v>
      </c>
      <c r="S202" s="34" t="s">
        <v>209</v>
      </c>
      <c r="T202" s="43"/>
      <c r="U202" s="43"/>
      <c r="V202" s="43"/>
    </row>
    <row r="203" spans="1:22" x14ac:dyDescent="0.25">
      <c r="A203" t="str">
        <f t="shared" si="3"/>
        <v>GermanyWildfireResidential</v>
      </c>
      <c r="B203" t="s">
        <v>25</v>
      </c>
      <c r="C203" t="s">
        <v>106</v>
      </c>
      <c r="D203" t="s">
        <v>66</v>
      </c>
      <c r="E203" t="s">
        <v>120</v>
      </c>
      <c r="F203" t="s">
        <v>121</v>
      </c>
      <c r="G203" s="43" t="s">
        <v>231</v>
      </c>
      <c r="H203" t="s">
        <v>121</v>
      </c>
      <c r="I203" t="s">
        <v>123</v>
      </c>
      <c r="J203" t="s">
        <v>123</v>
      </c>
      <c r="K203" t="s">
        <v>121</v>
      </c>
      <c r="L203" t="s">
        <v>125</v>
      </c>
      <c r="M203" t="s">
        <v>126</v>
      </c>
      <c r="N203" t="s">
        <v>127</v>
      </c>
      <c r="O203" t="s">
        <v>126</v>
      </c>
      <c r="P203">
        <f>ROUND(VLOOKUP(A203,'limit ded'!A$1:G$301,5,FALSE)*100,0)</f>
        <v>0</v>
      </c>
      <c r="Q203">
        <f>ROUND(VLOOKUP(A203,'limit ded'!A$1:G$301,6,FALSE)*100,0)</f>
        <v>100</v>
      </c>
      <c r="R203">
        <f>ROUND(VLOOKUP(A203,'limit ded'!A$1:G$301,7,FALSE)*100,0)</f>
        <v>0</v>
      </c>
      <c r="S203" s="34" t="s">
        <v>209</v>
      </c>
      <c r="T203" s="43"/>
      <c r="U203" s="43"/>
      <c r="V203" s="43"/>
    </row>
    <row r="204" spans="1:22" x14ac:dyDescent="0.25">
      <c r="A204" t="str">
        <f t="shared" si="3"/>
        <v>GreeceWildfireCommercial</v>
      </c>
      <c r="B204" t="s">
        <v>27</v>
      </c>
      <c r="C204" t="s">
        <v>105</v>
      </c>
      <c r="D204" t="s">
        <v>66</v>
      </c>
      <c r="E204" t="s">
        <v>120</v>
      </c>
      <c r="F204" t="s">
        <v>121</v>
      </c>
      <c r="G204" t="s">
        <v>122</v>
      </c>
      <c r="H204" t="s">
        <v>121</v>
      </c>
      <c r="I204" t="s">
        <v>123</v>
      </c>
      <c r="J204" t="s">
        <v>123</v>
      </c>
      <c r="K204" t="s">
        <v>124</v>
      </c>
      <c r="L204" t="s">
        <v>119</v>
      </c>
      <c r="M204" t="s">
        <v>130</v>
      </c>
      <c r="N204" t="s">
        <v>198</v>
      </c>
      <c r="O204" t="s">
        <v>126</v>
      </c>
      <c r="P204">
        <f>ROUND(VLOOKUP(A204,'limit ded'!A$1:G$301,5,FALSE)*100,0)</f>
        <v>1</v>
      </c>
      <c r="Q204">
        <f>ROUND(VLOOKUP(A204,'limit ded'!A$1:G$301,6,FALSE)*100,0)</f>
        <v>95</v>
      </c>
      <c r="R204">
        <f>ROUND(VLOOKUP(A204,'limit ded'!A$1:G$301,7,FALSE)*100,0)</f>
        <v>4</v>
      </c>
      <c r="S204" s="34" t="s">
        <v>288</v>
      </c>
      <c r="T204" s="43"/>
      <c r="U204" s="43"/>
      <c r="V204" s="43"/>
    </row>
    <row r="205" spans="1:22" x14ac:dyDescent="0.25">
      <c r="A205" t="str">
        <f t="shared" si="3"/>
        <v>GreeceWildfireResidential</v>
      </c>
      <c r="B205" t="s">
        <v>27</v>
      </c>
      <c r="C205" t="s">
        <v>106</v>
      </c>
      <c r="D205" t="s">
        <v>66</v>
      </c>
      <c r="E205" t="s">
        <v>120</v>
      </c>
      <c r="F205" t="s">
        <v>121</v>
      </c>
      <c r="G205" t="s">
        <v>122</v>
      </c>
      <c r="H205" t="s">
        <v>121</v>
      </c>
      <c r="I205" t="s">
        <v>123</v>
      </c>
      <c r="J205" t="s">
        <v>123</v>
      </c>
      <c r="K205" t="s">
        <v>124</v>
      </c>
      <c r="L205" t="s">
        <v>119</v>
      </c>
      <c r="M205" t="s">
        <v>130</v>
      </c>
      <c r="N205" t="s">
        <v>198</v>
      </c>
      <c r="O205" t="s">
        <v>126</v>
      </c>
      <c r="P205">
        <f>ROUND(VLOOKUP(A205,'limit ded'!A$1:G$301,5,FALSE)*100,0)</f>
        <v>2</v>
      </c>
      <c r="Q205">
        <f>ROUND(VLOOKUP(A205,'limit ded'!A$1:G$301,6,FALSE)*100,0)</f>
        <v>98</v>
      </c>
      <c r="R205">
        <f>ROUND(VLOOKUP(A205,'limit ded'!A$1:G$301,7,FALSE)*100,0)</f>
        <v>0</v>
      </c>
      <c r="S205" s="34" t="s">
        <v>288</v>
      </c>
      <c r="T205" s="43"/>
      <c r="U205" s="43"/>
      <c r="V205" s="43"/>
    </row>
    <row r="206" spans="1:22" x14ac:dyDescent="0.25">
      <c r="A206" t="str">
        <f t="shared" si="3"/>
        <v>HungaryWildfireCommercial</v>
      </c>
      <c r="B206" t="s">
        <v>29</v>
      </c>
      <c r="C206" t="s">
        <v>105</v>
      </c>
      <c r="D206" t="s">
        <v>66</v>
      </c>
      <c r="E206" t="s">
        <v>119</v>
      </c>
      <c r="F206" t="s">
        <v>119</v>
      </c>
      <c r="G206" t="s">
        <v>119</v>
      </c>
      <c r="H206" t="s">
        <v>121</v>
      </c>
      <c r="I206" t="s">
        <v>123</v>
      </c>
      <c r="J206" t="s">
        <v>123</v>
      </c>
      <c r="K206" t="s">
        <v>138</v>
      </c>
      <c r="L206" t="s">
        <v>119</v>
      </c>
      <c r="M206" t="s">
        <v>119</v>
      </c>
      <c r="N206" t="s">
        <v>131</v>
      </c>
      <c r="O206" t="s">
        <v>119</v>
      </c>
      <c r="P206">
        <f>ROUND(VLOOKUP(A206,'limit ded'!A$1:G$301,5,FALSE)*100,0)</f>
        <v>2</v>
      </c>
      <c r="Q206">
        <f>ROUND(VLOOKUP(A206,'limit ded'!A$1:G$301,6,FALSE)*100,0)</f>
        <v>97</v>
      </c>
      <c r="R206">
        <f>ROUND(VLOOKUP(A206,'limit ded'!A$1:G$301,7,FALSE)*100,0)</f>
        <v>1</v>
      </c>
      <c r="S206" s="34" t="s">
        <v>138</v>
      </c>
      <c r="T206" s="43"/>
      <c r="U206" s="43"/>
      <c r="V206" s="43"/>
    </row>
    <row r="207" spans="1:22" x14ac:dyDescent="0.25">
      <c r="A207" t="str">
        <f t="shared" si="3"/>
        <v>HungaryWildfireResidential</v>
      </c>
      <c r="B207" t="s">
        <v>29</v>
      </c>
      <c r="C207" t="s">
        <v>106</v>
      </c>
      <c r="D207" t="s">
        <v>66</v>
      </c>
      <c r="E207" t="s">
        <v>119</v>
      </c>
      <c r="F207" t="s">
        <v>119</v>
      </c>
      <c r="G207" t="s">
        <v>119</v>
      </c>
      <c r="H207" t="s">
        <v>121</v>
      </c>
      <c r="I207" t="s">
        <v>123</v>
      </c>
      <c r="J207" t="s">
        <v>123</v>
      </c>
      <c r="K207" t="s">
        <v>138</v>
      </c>
      <c r="L207" t="s">
        <v>119</v>
      </c>
      <c r="M207" t="s">
        <v>119</v>
      </c>
      <c r="N207" t="s">
        <v>131</v>
      </c>
      <c r="O207" t="s">
        <v>119</v>
      </c>
      <c r="P207">
        <f>ROUND(VLOOKUP(A207,'limit ded'!A$1:G$301,5,FALSE)*100,0)</f>
        <v>0</v>
      </c>
      <c r="Q207">
        <f>ROUND(VLOOKUP(A207,'limit ded'!A$1:G$301,6,FALSE)*100,0)</f>
        <v>100</v>
      </c>
      <c r="R207">
        <f>ROUND(VLOOKUP(A207,'limit ded'!A$1:G$301,7,FALSE)*100,0)</f>
        <v>0</v>
      </c>
      <c r="S207" s="34" t="s">
        <v>138</v>
      </c>
      <c r="T207" s="43"/>
      <c r="U207" s="43"/>
      <c r="V207" s="43"/>
    </row>
    <row r="208" spans="1:22" x14ac:dyDescent="0.25">
      <c r="A208" t="str">
        <f t="shared" si="3"/>
        <v>IcelandWildfireCommercial</v>
      </c>
      <c r="B208" t="s">
        <v>31</v>
      </c>
      <c r="C208" t="s">
        <v>105</v>
      </c>
      <c r="D208" t="s">
        <v>66</v>
      </c>
      <c r="E208" t="s">
        <v>132</v>
      </c>
      <c r="F208" t="s">
        <v>121</v>
      </c>
      <c r="G208" s="43" t="s">
        <v>139</v>
      </c>
      <c r="H208" t="s">
        <v>121</v>
      </c>
      <c r="I208" t="s">
        <v>123</v>
      </c>
      <c r="J208" t="s">
        <v>123</v>
      </c>
      <c r="K208" s="43" t="s">
        <v>121</v>
      </c>
      <c r="L208" t="s">
        <v>119</v>
      </c>
      <c r="M208" t="s">
        <v>126</v>
      </c>
      <c r="N208" t="s">
        <v>134</v>
      </c>
      <c r="O208" t="s">
        <v>126</v>
      </c>
      <c r="P208">
        <f>ROUND(VLOOKUP(A208,'limit ded'!A$1:G$301,5,FALSE)*100,0)</f>
        <v>0</v>
      </c>
      <c r="Q208">
        <f>ROUND(VLOOKUP(A208,'limit ded'!A$1:G$301,6,FALSE)*100,0)</f>
        <v>100</v>
      </c>
      <c r="R208">
        <f>ROUND(VLOOKUP(A208,'limit ded'!A$1:G$301,7,FALSE)*100,0)</f>
        <v>0</v>
      </c>
      <c r="S208" s="34" t="s">
        <v>202</v>
      </c>
      <c r="T208" s="43"/>
      <c r="U208" s="43"/>
      <c r="V208" s="43"/>
    </row>
    <row r="209" spans="1:22" x14ac:dyDescent="0.25">
      <c r="A209" t="str">
        <f t="shared" si="3"/>
        <v>IcelandWildfireResidential</v>
      </c>
      <c r="B209" t="s">
        <v>31</v>
      </c>
      <c r="C209" t="s">
        <v>106</v>
      </c>
      <c r="D209" t="s">
        <v>66</v>
      </c>
      <c r="E209" t="s">
        <v>132</v>
      </c>
      <c r="F209" t="s">
        <v>121</v>
      </c>
      <c r="G209" s="43" t="s">
        <v>139</v>
      </c>
      <c r="H209" t="s">
        <v>121</v>
      </c>
      <c r="I209" t="s">
        <v>123</v>
      </c>
      <c r="J209" t="s">
        <v>123</v>
      </c>
      <c r="K209" s="43" t="s">
        <v>121</v>
      </c>
      <c r="L209" t="s">
        <v>119</v>
      </c>
      <c r="M209" t="s">
        <v>126</v>
      </c>
      <c r="N209" t="s">
        <v>134</v>
      </c>
      <c r="O209" t="s">
        <v>126</v>
      </c>
      <c r="P209">
        <f>ROUND(VLOOKUP(A209,'limit ded'!A$1:G$301,5,FALSE)*100,0)</f>
        <v>0</v>
      </c>
      <c r="Q209">
        <f>ROUND(VLOOKUP(A209,'limit ded'!A$1:G$301,6,FALSE)*100,0)</f>
        <v>100</v>
      </c>
      <c r="R209">
        <f>ROUND(VLOOKUP(A209,'limit ded'!A$1:G$301,7,FALSE)*100,0)</f>
        <v>0</v>
      </c>
      <c r="S209" s="34" t="s">
        <v>202</v>
      </c>
      <c r="T209" s="43"/>
      <c r="U209" s="43"/>
      <c r="V209" s="43"/>
    </row>
    <row r="210" spans="1:22" x14ac:dyDescent="0.25">
      <c r="A210" t="str">
        <f t="shared" si="3"/>
        <v>IrelandWildfireCommercial</v>
      </c>
      <c r="B210" t="s">
        <v>33</v>
      </c>
      <c r="C210" t="s">
        <v>105</v>
      </c>
      <c r="D210" t="s">
        <v>66</v>
      </c>
      <c r="E210" t="s">
        <v>120</v>
      </c>
      <c r="F210" t="s">
        <v>121</v>
      </c>
      <c r="G210" s="43" t="s">
        <v>122</v>
      </c>
      <c r="H210" t="s">
        <v>121</v>
      </c>
      <c r="I210" s="43" t="s">
        <v>123</v>
      </c>
      <c r="J210" s="43" t="s">
        <v>123</v>
      </c>
      <c r="K210" t="s">
        <v>121</v>
      </c>
      <c r="L210" t="s">
        <v>119</v>
      </c>
      <c r="M210" t="s">
        <v>119</v>
      </c>
      <c r="N210" t="s">
        <v>131</v>
      </c>
      <c r="O210" t="s">
        <v>119</v>
      </c>
      <c r="P210">
        <f>ROUND(VLOOKUP(A210,'limit ded'!A$1:G$301,5,FALSE)*100,0)</f>
        <v>4</v>
      </c>
      <c r="Q210">
        <f>ROUND(VLOOKUP(A210,'limit ded'!A$1:G$301,6,FALSE)*100,0)</f>
        <v>94</v>
      </c>
      <c r="R210">
        <f>ROUND(VLOOKUP(A210,'limit ded'!A$1:G$301,7,FALSE)*100,0)</f>
        <v>2</v>
      </c>
      <c r="S210" s="34" t="s">
        <v>234</v>
      </c>
      <c r="T210" s="43"/>
      <c r="U210" s="43"/>
      <c r="V210" s="43"/>
    </row>
    <row r="211" spans="1:22" x14ac:dyDescent="0.25">
      <c r="A211" t="str">
        <f t="shared" si="3"/>
        <v>IrelandWildfireResidential</v>
      </c>
      <c r="B211" t="s">
        <v>33</v>
      </c>
      <c r="C211" t="s">
        <v>106</v>
      </c>
      <c r="D211" t="s">
        <v>66</v>
      </c>
      <c r="E211" t="s">
        <v>120</v>
      </c>
      <c r="F211" t="s">
        <v>121</v>
      </c>
      <c r="G211" s="43" t="s">
        <v>122</v>
      </c>
      <c r="H211" t="s">
        <v>121</v>
      </c>
      <c r="I211" s="43" t="s">
        <v>123</v>
      </c>
      <c r="J211" s="43" t="s">
        <v>123</v>
      </c>
      <c r="K211" t="s">
        <v>121</v>
      </c>
      <c r="L211" t="s">
        <v>119</v>
      </c>
      <c r="M211" t="s">
        <v>119</v>
      </c>
      <c r="N211" t="s">
        <v>131</v>
      </c>
      <c r="O211" t="s">
        <v>119</v>
      </c>
      <c r="P211">
        <f>ROUND(VLOOKUP(A211,'limit ded'!A$1:G$301,5,FALSE)*100,0)</f>
        <v>0</v>
      </c>
      <c r="Q211">
        <f>ROUND(VLOOKUP(A211,'limit ded'!A$1:G$301,6,FALSE)*100,0)</f>
        <v>100</v>
      </c>
      <c r="R211">
        <f>ROUND(VLOOKUP(A211,'limit ded'!A$1:G$301,7,FALSE)*100,0)</f>
        <v>0</v>
      </c>
      <c r="S211" s="44" t="s">
        <v>232</v>
      </c>
      <c r="T211" s="43"/>
      <c r="U211" s="43"/>
      <c r="V211" s="43"/>
    </row>
    <row r="212" spans="1:22" x14ac:dyDescent="0.25">
      <c r="A212" t="str">
        <f t="shared" si="3"/>
        <v>ItalyWildfireCommercial</v>
      </c>
      <c r="B212" t="s">
        <v>35</v>
      </c>
      <c r="C212" t="s">
        <v>105</v>
      </c>
      <c r="D212" t="s">
        <v>66</v>
      </c>
      <c r="E212" t="s">
        <v>120</v>
      </c>
      <c r="F212" t="s">
        <v>121</v>
      </c>
      <c r="G212" t="s">
        <v>121</v>
      </c>
      <c r="H212" t="s">
        <v>121</v>
      </c>
      <c r="I212" t="s">
        <v>123</v>
      </c>
      <c r="J212" t="s">
        <v>123</v>
      </c>
      <c r="K212" t="s">
        <v>129</v>
      </c>
      <c r="L212" t="s">
        <v>119</v>
      </c>
      <c r="M212" t="s">
        <v>119</v>
      </c>
      <c r="N212" t="s">
        <v>131</v>
      </c>
      <c r="O212" t="s">
        <v>119</v>
      </c>
      <c r="P212">
        <f>ROUND(VLOOKUP(A212,'limit ded'!A$1:G$301,5,FALSE)*100,0)</f>
        <v>3</v>
      </c>
      <c r="Q212">
        <f>ROUND(VLOOKUP(A212,'limit ded'!A$1:G$301,6,FALSE)*100,0)</f>
        <v>91</v>
      </c>
      <c r="R212">
        <f>ROUND(VLOOKUP(A212,'limit ded'!A$1:G$301,7,FALSE)*100,0)</f>
        <v>6</v>
      </c>
      <c r="S212" s="34" t="s">
        <v>221</v>
      </c>
      <c r="T212" s="43"/>
      <c r="U212" s="43"/>
      <c r="V212" s="43"/>
    </row>
    <row r="213" spans="1:22" x14ac:dyDescent="0.25">
      <c r="A213" t="str">
        <f t="shared" si="3"/>
        <v>ItalyWildfireResidential</v>
      </c>
      <c r="B213" t="s">
        <v>35</v>
      </c>
      <c r="C213" t="s">
        <v>106</v>
      </c>
      <c r="D213" t="s">
        <v>66</v>
      </c>
      <c r="E213" t="s">
        <v>120</v>
      </c>
      <c r="F213" t="s">
        <v>121</v>
      </c>
      <c r="G213" t="s">
        <v>121</v>
      </c>
      <c r="H213" t="s">
        <v>121</v>
      </c>
      <c r="I213" t="s">
        <v>123</v>
      </c>
      <c r="J213" t="s">
        <v>123</v>
      </c>
      <c r="K213" t="s">
        <v>129</v>
      </c>
      <c r="L213" t="s">
        <v>119</v>
      </c>
      <c r="M213" t="s">
        <v>119</v>
      </c>
      <c r="N213" t="s">
        <v>131</v>
      </c>
      <c r="O213" t="s">
        <v>119</v>
      </c>
      <c r="P213">
        <f>ROUND(VLOOKUP(A213,'limit ded'!A$1:G$301,5,FALSE)*100,0)</f>
        <v>6</v>
      </c>
      <c r="Q213">
        <f>ROUND(VLOOKUP(A213,'limit ded'!A$1:G$301,6,FALSE)*100,0)</f>
        <v>79</v>
      </c>
      <c r="R213">
        <f>ROUND(VLOOKUP(A213,'limit ded'!A$1:G$301,7,FALSE)*100,0)</f>
        <v>14</v>
      </c>
      <c r="S213" s="34" t="s">
        <v>221</v>
      </c>
      <c r="T213" s="43"/>
      <c r="U213" s="43"/>
      <c r="V213" s="43"/>
    </row>
    <row r="214" spans="1:22" x14ac:dyDescent="0.25">
      <c r="A214" t="str">
        <f t="shared" si="3"/>
        <v>LatviaWildfireCommercial</v>
      </c>
      <c r="B214" t="s">
        <v>37</v>
      </c>
      <c r="C214" t="s">
        <v>105</v>
      </c>
      <c r="D214" t="s">
        <v>66</v>
      </c>
      <c r="E214" t="s">
        <v>120</v>
      </c>
      <c r="F214" t="s">
        <v>121</v>
      </c>
      <c r="G214" t="s">
        <v>121</v>
      </c>
      <c r="H214" t="s">
        <v>121</v>
      </c>
      <c r="I214" t="s">
        <v>123</v>
      </c>
      <c r="J214" t="s">
        <v>123</v>
      </c>
      <c r="K214" t="s">
        <v>129</v>
      </c>
      <c r="L214" t="s">
        <v>119</v>
      </c>
      <c r="M214" t="s">
        <v>130</v>
      </c>
      <c r="N214" t="s">
        <v>198</v>
      </c>
      <c r="O214" t="s">
        <v>126</v>
      </c>
      <c r="P214">
        <f>ROUND(VLOOKUP(A214,'limit ded'!A$1:G$301,5,FALSE)*100,0)</f>
        <v>0</v>
      </c>
      <c r="Q214">
        <f>ROUND(VLOOKUP(A214,'limit ded'!A$1:G$301,6,FALSE)*100,0)</f>
        <v>0</v>
      </c>
      <c r="R214">
        <f>ROUND(VLOOKUP(A214,'limit ded'!A$1:G$301,7,FALSE)*100,0)</f>
        <v>0</v>
      </c>
      <c r="S214" s="34" t="s">
        <v>144</v>
      </c>
      <c r="T214" s="43"/>
      <c r="U214" s="43"/>
      <c r="V214" s="43"/>
    </row>
    <row r="215" spans="1:22" x14ac:dyDescent="0.25">
      <c r="A215" t="str">
        <f t="shared" si="3"/>
        <v>LatviaWildfireResidential</v>
      </c>
      <c r="B215" t="s">
        <v>37</v>
      </c>
      <c r="C215" t="s">
        <v>106</v>
      </c>
      <c r="D215" t="s">
        <v>66</v>
      </c>
      <c r="E215" t="s">
        <v>120</v>
      </c>
      <c r="F215" t="s">
        <v>121</v>
      </c>
      <c r="G215" t="s">
        <v>121</v>
      </c>
      <c r="H215" t="s">
        <v>121</v>
      </c>
      <c r="I215" t="s">
        <v>123</v>
      </c>
      <c r="J215" t="s">
        <v>123</v>
      </c>
      <c r="K215" t="s">
        <v>129</v>
      </c>
      <c r="L215" t="s">
        <v>119</v>
      </c>
      <c r="M215" t="s">
        <v>130</v>
      </c>
      <c r="N215" t="s">
        <v>198</v>
      </c>
      <c r="O215" t="s">
        <v>126</v>
      </c>
      <c r="P215">
        <f>ROUND(VLOOKUP(A215,'limit ded'!A$1:G$301,5,FALSE)*100,0)</f>
        <v>0</v>
      </c>
      <c r="Q215">
        <f>ROUND(VLOOKUP(A215,'limit ded'!A$1:G$301,6,FALSE)*100,0)</f>
        <v>0</v>
      </c>
      <c r="R215">
        <f>ROUND(VLOOKUP(A215,'limit ded'!A$1:G$301,7,FALSE)*100,0)</f>
        <v>0</v>
      </c>
      <c r="S215" s="34" t="s">
        <v>144</v>
      </c>
      <c r="T215" s="43"/>
      <c r="U215" s="43"/>
      <c r="V215" s="43"/>
    </row>
    <row r="216" spans="1:22" x14ac:dyDescent="0.25">
      <c r="A216" t="str">
        <f t="shared" si="3"/>
        <v>LiechtensteinWildfireCommercial</v>
      </c>
      <c r="B216" t="s">
        <v>39</v>
      </c>
      <c r="C216" t="s">
        <v>105</v>
      </c>
      <c r="D216" t="s">
        <v>66</v>
      </c>
      <c r="E216" t="s">
        <v>132</v>
      </c>
      <c r="F216" t="s">
        <v>135</v>
      </c>
      <c r="G216" t="s">
        <v>139</v>
      </c>
      <c r="H216" t="s">
        <v>135</v>
      </c>
      <c r="I216" t="s">
        <v>123</v>
      </c>
      <c r="J216" t="s">
        <v>123</v>
      </c>
      <c r="K216" t="s">
        <v>124</v>
      </c>
      <c r="L216" t="s">
        <v>125</v>
      </c>
      <c r="M216" t="s">
        <v>126</v>
      </c>
      <c r="N216" t="s">
        <v>127</v>
      </c>
      <c r="O216" t="s">
        <v>126</v>
      </c>
      <c r="P216">
        <f>ROUND(VLOOKUP(A216,'limit ded'!A$1:G$301,5,FALSE)*100,0)</f>
        <v>0</v>
      </c>
      <c r="Q216">
        <f>ROUND(VLOOKUP(A216,'limit ded'!A$1:G$301,6,FALSE)*100,0)</f>
        <v>0</v>
      </c>
      <c r="R216">
        <f>ROUND(VLOOKUP(A216,'limit ded'!A$1:G$301,7,FALSE)*100,0)</f>
        <v>0</v>
      </c>
      <c r="S216" s="34" t="s">
        <v>215</v>
      </c>
      <c r="T216" s="43"/>
      <c r="U216" s="43"/>
      <c r="V216" s="43"/>
    </row>
    <row r="217" spans="1:22" x14ac:dyDescent="0.25">
      <c r="A217" t="str">
        <f t="shared" si="3"/>
        <v>LiechtensteinWildfireResidential</v>
      </c>
      <c r="B217" t="s">
        <v>39</v>
      </c>
      <c r="C217" t="s">
        <v>106</v>
      </c>
      <c r="D217" t="s">
        <v>66</v>
      </c>
      <c r="E217" t="s">
        <v>132</v>
      </c>
      <c r="F217" t="s">
        <v>135</v>
      </c>
      <c r="G217" t="s">
        <v>139</v>
      </c>
      <c r="H217" t="s">
        <v>135</v>
      </c>
      <c r="I217" t="s">
        <v>123</v>
      </c>
      <c r="J217" t="s">
        <v>123</v>
      </c>
      <c r="K217" t="s">
        <v>124</v>
      </c>
      <c r="L217" t="s">
        <v>125</v>
      </c>
      <c r="M217" t="s">
        <v>126</v>
      </c>
      <c r="N217" t="s">
        <v>127</v>
      </c>
      <c r="O217" t="s">
        <v>126</v>
      </c>
      <c r="P217">
        <f>ROUND(VLOOKUP(A217,'limit ded'!A$1:G$301,5,FALSE)*100,0)</f>
        <v>0</v>
      </c>
      <c r="Q217">
        <f>ROUND(VLOOKUP(A217,'limit ded'!A$1:G$301,6,FALSE)*100,0)</f>
        <v>0</v>
      </c>
      <c r="R217">
        <f>ROUND(VLOOKUP(A217,'limit ded'!A$1:G$301,7,FALSE)*100,0)</f>
        <v>0</v>
      </c>
      <c r="S217" s="34" t="s">
        <v>215</v>
      </c>
      <c r="T217" s="43"/>
      <c r="U217" s="43"/>
      <c r="V217" s="43"/>
    </row>
    <row r="218" spans="1:22" x14ac:dyDescent="0.25">
      <c r="A218" t="str">
        <f t="shared" si="3"/>
        <v>LithuaniaWildfireCommercial</v>
      </c>
      <c r="B218" t="s">
        <v>41</v>
      </c>
      <c r="C218" t="s">
        <v>105</v>
      </c>
      <c r="D218" t="s">
        <v>66</v>
      </c>
      <c r="E218" t="s">
        <v>119</v>
      </c>
      <c r="F218" t="s">
        <v>121</v>
      </c>
      <c r="G218" t="s">
        <v>122</v>
      </c>
      <c r="H218" t="s">
        <v>121</v>
      </c>
      <c r="I218" t="s">
        <v>123</v>
      </c>
      <c r="J218" t="s">
        <v>123</v>
      </c>
      <c r="K218" t="s">
        <v>129</v>
      </c>
      <c r="L218" t="s">
        <v>119</v>
      </c>
      <c r="M218" t="s">
        <v>126</v>
      </c>
      <c r="N218" s="43" t="s">
        <v>131</v>
      </c>
      <c r="O218" t="s">
        <v>126</v>
      </c>
      <c r="P218">
        <f>ROUND(VLOOKUP(A218,'limit ded'!A$1:G$301,5,FALSE)*100,0)</f>
        <v>0</v>
      </c>
      <c r="Q218">
        <f>ROUND(VLOOKUP(A218,'limit ded'!A$1:G$301,6,FALSE)*100,0)</f>
        <v>0</v>
      </c>
      <c r="R218">
        <f>ROUND(VLOOKUP(A218,'limit ded'!A$1:G$301,7,FALSE)*100,0)</f>
        <v>0</v>
      </c>
      <c r="S218" s="34" t="s">
        <v>298</v>
      </c>
      <c r="T218" s="43"/>
      <c r="U218" s="43"/>
      <c r="V218" s="43"/>
    </row>
    <row r="219" spans="1:22" x14ac:dyDescent="0.25">
      <c r="A219" t="str">
        <f t="shared" si="3"/>
        <v>LithuaniaWildfireResidential</v>
      </c>
      <c r="B219" t="s">
        <v>41</v>
      </c>
      <c r="C219" t="s">
        <v>106</v>
      </c>
      <c r="D219" t="s">
        <v>66</v>
      </c>
      <c r="E219" t="s">
        <v>119</v>
      </c>
      <c r="F219" t="s">
        <v>121</v>
      </c>
      <c r="G219" t="s">
        <v>122</v>
      </c>
      <c r="H219" t="s">
        <v>121</v>
      </c>
      <c r="I219" t="s">
        <v>123</v>
      </c>
      <c r="J219" t="s">
        <v>123</v>
      </c>
      <c r="K219" t="s">
        <v>129</v>
      </c>
      <c r="L219" t="s">
        <v>131</v>
      </c>
      <c r="M219" t="s">
        <v>126</v>
      </c>
      <c r="N219" s="43" t="s">
        <v>131</v>
      </c>
      <c r="O219" t="s">
        <v>126</v>
      </c>
      <c r="P219">
        <f>ROUND(VLOOKUP(A219,'limit ded'!A$1:G$301,5,FALSE)*100,0)</f>
        <v>0</v>
      </c>
      <c r="Q219">
        <f>ROUND(VLOOKUP(A219,'limit ded'!A$1:G$301,6,FALSE)*100,0)</f>
        <v>0</v>
      </c>
      <c r="R219">
        <f>ROUND(VLOOKUP(A219,'limit ded'!A$1:G$301,7,FALSE)*100,0)</f>
        <v>0</v>
      </c>
      <c r="S219" s="34" t="s">
        <v>296</v>
      </c>
      <c r="T219" s="43"/>
      <c r="U219" s="43"/>
      <c r="V219" s="43"/>
    </row>
    <row r="220" spans="1:22" x14ac:dyDescent="0.25">
      <c r="A220" t="str">
        <f t="shared" si="3"/>
        <v>LuxembourgWildfireCommercial</v>
      </c>
      <c r="B220" t="s">
        <v>43</v>
      </c>
      <c r="C220" t="s">
        <v>105</v>
      </c>
      <c r="D220" t="s">
        <v>66</v>
      </c>
      <c r="E220" t="s">
        <v>119</v>
      </c>
      <c r="F220" t="s">
        <v>119</v>
      </c>
      <c r="G220" t="s">
        <v>119</v>
      </c>
      <c r="H220" t="s">
        <v>119</v>
      </c>
      <c r="I220" t="s">
        <v>119</v>
      </c>
      <c r="J220" t="s">
        <v>119</v>
      </c>
      <c r="K220" t="s">
        <v>129</v>
      </c>
      <c r="L220" t="s">
        <v>119</v>
      </c>
      <c r="M220" t="s">
        <v>119</v>
      </c>
      <c r="N220" t="s">
        <v>198</v>
      </c>
      <c r="O220" t="s">
        <v>119</v>
      </c>
      <c r="P220">
        <f>ROUND(VLOOKUP(A220,'limit ded'!A$1:G$301,5,FALSE)*100,0)</f>
        <v>3</v>
      </c>
      <c r="Q220">
        <f>ROUND(VLOOKUP(A220,'limit ded'!A$1:G$301,6,FALSE)*100,0)</f>
        <v>71</v>
      </c>
      <c r="R220">
        <f>ROUND(VLOOKUP(A220,'limit ded'!A$1:G$301,7,FALSE)*100,0)</f>
        <v>27</v>
      </c>
      <c r="S220" s="34" t="s">
        <v>144</v>
      </c>
      <c r="T220" s="43"/>
      <c r="U220" s="43"/>
      <c r="V220" s="43"/>
    </row>
    <row r="221" spans="1:22" x14ac:dyDescent="0.25">
      <c r="A221" t="str">
        <f t="shared" si="3"/>
        <v>LuxembourgWildfireResidential</v>
      </c>
      <c r="B221" t="s">
        <v>43</v>
      </c>
      <c r="C221" t="s">
        <v>106</v>
      </c>
      <c r="D221" t="s">
        <v>66</v>
      </c>
      <c r="E221" t="s">
        <v>119</v>
      </c>
      <c r="F221" t="s">
        <v>119</v>
      </c>
      <c r="G221" t="s">
        <v>119</v>
      </c>
      <c r="H221" t="s">
        <v>119</v>
      </c>
      <c r="I221" t="s">
        <v>119</v>
      </c>
      <c r="J221" t="s">
        <v>119</v>
      </c>
      <c r="K221" t="s">
        <v>129</v>
      </c>
      <c r="L221" t="s">
        <v>119</v>
      </c>
      <c r="M221" t="s">
        <v>119</v>
      </c>
      <c r="N221" t="s">
        <v>198</v>
      </c>
      <c r="O221" t="s">
        <v>119</v>
      </c>
      <c r="P221">
        <f>ROUND(VLOOKUP(A221,'limit ded'!A$1:G$301,5,FALSE)*100,0)</f>
        <v>0</v>
      </c>
      <c r="Q221">
        <f>ROUND(VLOOKUP(A221,'limit ded'!A$1:G$301,6,FALSE)*100,0)</f>
        <v>100</v>
      </c>
      <c r="R221">
        <f>ROUND(VLOOKUP(A221,'limit ded'!A$1:G$301,7,FALSE)*100,0)</f>
        <v>0</v>
      </c>
      <c r="S221" s="34" t="s">
        <v>144</v>
      </c>
      <c r="T221" s="43"/>
      <c r="U221" s="43"/>
      <c r="V221" s="43"/>
    </row>
    <row r="222" spans="1:22" x14ac:dyDescent="0.25">
      <c r="A222" t="str">
        <f t="shared" si="3"/>
        <v>MaltaWildfireCommercial</v>
      </c>
      <c r="B222" t="s">
        <v>45</v>
      </c>
      <c r="C222" t="s">
        <v>105</v>
      </c>
      <c r="D222" t="s">
        <v>66</v>
      </c>
      <c r="E222" t="s">
        <v>119</v>
      </c>
      <c r="F222" t="s">
        <v>119</v>
      </c>
      <c r="G222" t="s">
        <v>119</v>
      </c>
      <c r="H222" t="s">
        <v>121</v>
      </c>
      <c r="I222" t="s">
        <v>119</v>
      </c>
      <c r="J222" t="s">
        <v>119</v>
      </c>
      <c r="K222" t="s">
        <v>119</v>
      </c>
      <c r="L222" t="s">
        <v>119</v>
      </c>
      <c r="M222" t="s">
        <v>119</v>
      </c>
      <c r="N222" t="s">
        <v>198</v>
      </c>
      <c r="O222" t="s">
        <v>119</v>
      </c>
      <c r="P222">
        <f>ROUND(VLOOKUP(A222,'limit ded'!A$1:G$301,5,FALSE)*100,0)</f>
        <v>2</v>
      </c>
      <c r="Q222">
        <f>ROUND(VLOOKUP(A222,'limit ded'!A$1:G$301,6,FALSE)*100,0)</f>
        <v>79</v>
      </c>
      <c r="R222">
        <f>ROUND(VLOOKUP(A222,'limit ded'!A$1:G$301,7,FALSE)*100,0)</f>
        <v>19</v>
      </c>
      <c r="S222" s="34" t="s">
        <v>213</v>
      </c>
      <c r="T222" s="43"/>
      <c r="U222" s="43"/>
      <c r="V222" s="43"/>
    </row>
    <row r="223" spans="1:22" x14ac:dyDescent="0.25">
      <c r="A223" t="str">
        <f t="shared" si="3"/>
        <v>MaltaWildfireResidential</v>
      </c>
      <c r="B223" t="s">
        <v>45</v>
      </c>
      <c r="C223" t="s">
        <v>106</v>
      </c>
      <c r="D223" t="s">
        <v>66</v>
      </c>
      <c r="E223" t="s">
        <v>119</v>
      </c>
      <c r="F223" t="s">
        <v>119</v>
      </c>
      <c r="G223" t="s">
        <v>119</v>
      </c>
      <c r="H223" t="s">
        <v>121</v>
      </c>
      <c r="I223" t="s">
        <v>119</v>
      </c>
      <c r="J223" t="s">
        <v>119</v>
      </c>
      <c r="K223" t="s">
        <v>119</v>
      </c>
      <c r="L223" t="s">
        <v>119</v>
      </c>
      <c r="M223" t="s">
        <v>119</v>
      </c>
      <c r="N223" t="s">
        <v>198</v>
      </c>
      <c r="O223" t="s">
        <v>119</v>
      </c>
      <c r="P223">
        <f>ROUND(VLOOKUP(A223,'limit ded'!A$1:G$301,5,FALSE)*100,0)</f>
        <v>0</v>
      </c>
      <c r="Q223">
        <f>ROUND(VLOOKUP(A223,'limit ded'!A$1:G$301,6,FALSE)*100,0)</f>
        <v>0</v>
      </c>
      <c r="R223">
        <f>ROUND(VLOOKUP(A223,'limit ded'!A$1:G$301,7,FALSE)*100,0)</f>
        <v>0</v>
      </c>
      <c r="S223" s="34" t="s">
        <v>213</v>
      </c>
      <c r="T223" s="43"/>
      <c r="U223" s="43"/>
      <c r="V223" s="43"/>
    </row>
    <row r="224" spans="1:22" x14ac:dyDescent="0.25">
      <c r="A224" t="str">
        <f t="shared" si="3"/>
        <v>NetherlandsWildfireCommercial</v>
      </c>
      <c r="B224" t="s">
        <v>47</v>
      </c>
      <c r="C224" t="s">
        <v>105</v>
      </c>
      <c r="D224" t="s">
        <v>66</v>
      </c>
      <c r="E224" t="s">
        <v>120</v>
      </c>
      <c r="F224" t="s">
        <v>121</v>
      </c>
      <c r="G224" t="s">
        <v>122</v>
      </c>
      <c r="H224" t="s">
        <v>121</v>
      </c>
      <c r="I224" t="s">
        <v>123</v>
      </c>
      <c r="J224" t="s">
        <v>123</v>
      </c>
      <c r="K224" t="s">
        <v>129</v>
      </c>
      <c r="L224" t="s">
        <v>125</v>
      </c>
      <c r="M224" t="s">
        <v>126</v>
      </c>
      <c r="N224" t="s">
        <v>127</v>
      </c>
      <c r="O224" t="s">
        <v>126</v>
      </c>
      <c r="P224">
        <f>ROUND(VLOOKUP(A224,'limit ded'!A$1:G$301,5,FALSE)*100,0)</f>
        <v>0</v>
      </c>
      <c r="Q224">
        <f>ROUND(VLOOKUP(A224,'limit ded'!A$1:G$301,6,FALSE)*100,0)</f>
        <v>99</v>
      </c>
      <c r="R224">
        <f>ROUND(VLOOKUP(A224,'limit ded'!A$1:G$301,7,FALSE)*100,0)</f>
        <v>1</v>
      </c>
      <c r="S224" s="34" t="s">
        <v>240</v>
      </c>
      <c r="T224" s="43"/>
      <c r="U224" s="43"/>
      <c r="V224" s="43"/>
    </row>
    <row r="225" spans="1:22" x14ac:dyDescent="0.25">
      <c r="A225" t="str">
        <f t="shared" si="3"/>
        <v>NetherlandsWildfireResidential</v>
      </c>
      <c r="B225" t="s">
        <v>47</v>
      </c>
      <c r="C225" t="s">
        <v>106</v>
      </c>
      <c r="D225" t="s">
        <v>66</v>
      </c>
      <c r="E225" t="s">
        <v>120</v>
      </c>
      <c r="F225" t="s">
        <v>121</v>
      </c>
      <c r="G225" t="s">
        <v>122</v>
      </c>
      <c r="H225" t="s">
        <v>121</v>
      </c>
      <c r="I225" t="s">
        <v>123</v>
      </c>
      <c r="J225" t="s">
        <v>123</v>
      </c>
      <c r="K225" t="s">
        <v>129</v>
      </c>
      <c r="L225" t="s">
        <v>125</v>
      </c>
      <c r="M225" t="s">
        <v>126</v>
      </c>
      <c r="N225" t="s">
        <v>127</v>
      </c>
      <c r="O225" t="s">
        <v>126</v>
      </c>
      <c r="P225">
        <f>ROUND(VLOOKUP(A225,'limit ded'!A$1:G$301,5,FALSE)*100,0)</f>
        <v>0</v>
      </c>
      <c r="Q225">
        <f>ROUND(VLOOKUP(A225,'limit ded'!A$1:G$301,6,FALSE)*100,0)</f>
        <v>100</v>
      </c>
      <c r="R225">
        <f>ROUND(VLOOKUP(A225,'limit ded'!A$1:G$301,7,FALSE)*100,0)</f>
        <v>0</v>
      </c>
      <c r="S225" s="34" t="s">
        <v>240</v>
      </c>
      <c r="T225" s="43"/>
      <c r="U225" s="43"/>
      <c r="V225" s="43"/>
    </row>
    <row r="226" spans="1:22" x14ac:dyDescent="0.25">
      <c r="A226" t="str">
        <f t="shared" si="3"/>
        <v>NorwayWildfireCommercial</v>
      </c>
      <c r="B226" t="s">
        <v>49</v>
      </c>
      <c r="C226" t="s">
        <v>105</v>
      </c>
      <c r="D226" t="s">
        <v>66</v>
      </c>
      <c r="E226" t="s">
        <v>120</v>
      </c>
      <c r="F226" t="s">
        <v>135</v>
      </c>
      <c r="G226" t="s">
        <v>122</v>
      </c>
      <c r="H226" t="s">
        <v>121</v>
      </c>
      <c r="I226" t="s">
        <v>128</v>
      </c>
      <c r="J226" t="s">
        <v>128</v>
      </c>
      <c r="K226" t="s">
        <v>124</v>
      </c>
      <c r="L226" t="s">
        <v>119</v>
      </c>
      <c r="M226" t="s">
        <v>126</v>
      </c>
      <c r="N226" t="s">
        <v>127</v>
      </c>
      <c r="O226" t="s">
        <v>126</v>
      </c>
      <c r="P226">
        <f>ROUND(VLOOKUP(A226,'limit ded'!A$1:G$301,5,FALSE)*100,0)</f>
        <v>0</v>
      </c>
      <c r="Q226">
        <f>ROUND(VLOOKUP(A226,'limit ded'!A$1:G$301,6,FALSE)*100,0)</f>
        <v>95</v>
      </c>
      <c r="R226">
        <f>ROUND(VLOOKUP(A226,'limit ded'!A$1:G$301,7,FALSE)*100,0)</f>
        <v>4</v>
      </c>
      <c r="S226" s="34" t="s">
        <v>300</v>
      </c>
      <c r="T226" s="43"/>
      <c r="U226" s="43"/>
      <c r="V226" s="43"/>
    </row>
    <row r="227" spans="1:22" x14ac:dyDescent="0.25">
      <c r="A227" t="str">
        <f t="shared" si="3"/>
        <v>NorwayWildfireResidential</v>
      </c>
      <c r="B227" t="s">
        <v>49</v>
      </c>
      <c r="C227" t="s">
        <v>106</v>
      </c>
      <c r="D227" t="s">
        <v>66</v>
      </c>
      <c r="E227" t="s">
        <v>120</v>
      </c>
      <c r="F227" t="s">
        <v>135</v>
      </c>
      <c r="G227" t="s">
        <v>122</v>
      </c>
      <c r="H227" t="s">
        <v>121</v>
      </c>
      <c r="I227" t="s">
        <v>128</v>
      </c>
      <c r="J227" t="s">
        <v>128</v>
      </c>
      <c r="K227" t="s">
        <v>124</v>
      </c>
      <c r="L227" t="s">
        <v>119</v>
      </c>
      <c r="M227" t="s">
        <v>126</v>
      </c>
      <c r="N227" t="s">
        <v>127</v>
      </c>
      <c r="O227" t="s">
        <v>126</v>
      </c>
      <c r="P227">
        <f>ROUND(VLOOKUP(A227,'limit ded'!A$1:G$301,5,FALSE)*100,0)</f>
        <v>0</v>
      </c>
      <c r="Q227">
        <f>ROUND(VLOOKUP(A227,'limit ded'!A$1:G$301,6,FALSE)*100,0)</f>
        <v>97</v>
      </c>
      <c r="R227">
        <f>ROUND(VLOOKUP(A227,'limit ded'!A$1:G$301,7,FALSE)*100,0)</f>
        <v>3</v>
      </c>
      <c r="S227" s="34" t="s">
        <v>300</v>
      </c>
      <c r="T227" s="43"/>
      <c r="U227" s="43"/>
      <c r="V227" s="43"/>
    </row>
    <row r="228" spans="1:22" x14ac:dyDescent="0.25">
      <c r="A228" t="str">
        <f t="shared" si="3"/>
        <v>PolandWildfireCommercial</v>
      </c>
      <c r="B228" t="s">
        <v>51</v>
      </c>
      <c r="C228" t="s">
        <v>105</v>
      </c>
      <c r="D228" t="s">
        <v>66</v>
      </c>
      <c r="E228" t="s">
        <v>120</v>
      </c>
      <c r="F228" t="s">
        <v>121</v>
      </c>
      <c r="G228" t="s">
        <v>122</v>
      </c>
      <c r="H228" t="s">
        <v>121</v>
      </c>
      <c r="I228" t="s">
        <v>123</v>
      </c>
      <c r="J228" t="s">
        <v>123</v>
      </c>
      <c r="K228" t="s">
        <v>129</v>
      </c>
      <c r="L228" t="s">
        <v>134</v>
      </c>
      <c r="M228" t="s">
        <v>130</v>
      </c>
      <c r="N228" t="s">
        <v>198</v>
      </c>
      <c r="O228" t="s">
        <v>133</v>
      </c>
      <c r="P228">
        <f>ROUND(VLOOKUP(A228,'limit ded'!A$1:G$301,5,FALSE)*100,0)</f>
        <v>3</v>
      </c>
      <c r="Q228">
        <f>ROUND(VLOOKUP(A228,'limit ded'!A$1:G$301,6,FALSE)*100,0)</f>
        <v>75</v>
      </c>
      <c r="R228">
        <f>ROUND(VLOOKUP(A228,'limit ded'!A$1:G$301,7,FALSE)*100,0)</f>
        <v>22</v>
      </c>
      <c r="S228" s="34" t="s">
        <v>211</v>
      </c>
      <c r="T228" s="43"/>
      <c r="U228" s="43"/>
      <c r="V228" s="43"/>
    </row>
    <row r="229" spans="1:22" x14ac:dyDescent="0.25">
      <c r="A229" t="str">
        <f t="shared" si="3"/>
        <v>PolandWildfireResidential</v>
      </c>
      <c r="B229" t="s">
        <v>51</v>
      </c>
      <c r="C229" t="s">
        <v>106</v>
      </c>
      <c r="D229" t="s">
        <v>66</v>
      </c>
      <c r="E229" t="s">
        <v>120</v>
      </c>
      <c r="F229" t="s">
        <v>121</v>
      </c>
      <c r="G229" t="s">
        <v>122</v>
      </c>
      <c r="H229" t="s">
        <v>121</v>
      </c>
      <c r="I229" t="s">
        <v>123</v>
      </c>
      <c r="J229" t="s">
        <v>123</v>
      </c>
      <c r="K229" t="s">
        <v>129</v>
      </c>
      <c r="L229" t="s">
        <v>134</v>
      </c>
      <c r="M229" t="s">
        <v>130</v>
      </c>
      <c r="N229" t="s">
        <v>198</v>
      </c>
      <c r="O229" t="s">
        <v>133</v>
      </c>
      <c r="P229">
        <f>ROUND(VLOOKUP(A229,'limit ded'!A$1:G$301,5,FALSE)*100,0)</f>
        <v>0</v>
      </c>
      <c r="Q229">
        <f>ROUND(VLOOKUP(A229,'limit ded'!A$1:G$301,6,FALSE)*100,0)</f>
        <v>100</v>
      </c>
      <c r="R229">
        <f>ROUND(VLOOKUP(A229,'limit ded'!A$1:G$301,7,FALSE)*100,0)</f>
        <v>0</v>
      </c>
      <c r="S229" s="34" t="s">
        <v>211</v>
      </c>
      <c r="T229" s="43"/>
      <c r="U229" s="43"/>
      <c r="V229" s="43"/>
    </row>
    <row r="230" spans="1:22" x14ac:dyDescent="0.25">
      <c r="A230" t="str">
        <f t="shared" si="3"/>
        <v>PortugalWildfireCommercial</v>
      </c>
      <c r="B230" t="s">
        <v>53</v>
      </c>
      <c r="C230" t="s">
        <v>105</v>
      </c>
      <c r="D230" t="s">
        <v>66</v>
      </c>
      <c r="E230" t="s">
        <v>120</v>
      </c>
      <c r="F230" t="s">
        <v>121</v>
      </c>
      <c r="G230" t="s">
        <v>122</v>
      </c>
      <c r="H230" t="s">
        <v>121</v>
      </c>
      <c r="I230" t="s">
        <v>123</v>
      </c>
      <c r="J230" t="s">
        <v>123</v>
      </c>
      <c r="K230" t="s">
        <v>129</v>
      </c>
      <c r="L230" t="s">
        <v>119</v>
      </c>
      <c r="M230" t="s">
        <v>133</v>
      </c>
      <c r="N230" t="s">
        <v>131</v>
      </c>
      <c r="O230" t="s">
        <v>130</v>
      </c>
      <c r="P230">
        <f>ROUND(VLOOKUP(A230,'limit ded'!A$1:G$301,5,FALSE)*100,0)</f>
        <v>7</v>
      </c>
      <c r="Q230">
        <f>ROUND(VLOOKUP(A230,'limit ded'!A$1:G$301,6,FALSE)*100,0)</f>
        <v>90</v>
      </c>
      <c r="R230">
        <f>ROUND(VLOOKUP(A230,'limit ded'!A$1:G$301,7,FALSE)*100,0)</f>
        <v>2</v>
      </c>
      <c r="S230" s="34" t="s">
        <v>144</v>
      </c>
      <c r="T230" s="43"/>
      <c r="U230" s="43"/>
      <c r="V230" s="43"/>
    </row>
    <row r="231" spans="1:22" x14ac:dyDescent="0.25">
      <c r="A231" t="str">
        <f t="shared" si="3"/>
        <v>PortugalWildfireResidential</v>
      </c>
      <c r="B231" t="s">
        <v>53</v>
      </c>
      <c r="C231" t="s">
        <v>106</v>
      </c>
      <c r="D231" t="s">
        <v>66</v>
      </c>
      <c r="E231" t="s">
        <v>120</v>
      </c>
      <c r="F231" t="s">
        <v>121</v>
      </c>
      <c r="G231" t="s">
        <v>122</v>
      </c>
      <c r="H231" t="s">
        <v>121</v>
      </c>
      <c r="I231" t="s">
        <v>123</v>
      </c>
      <c r="J231" t="s">
        <v>123</v>
      </c>
      <c r="K231" t="s">
        <v>129</v>
      </c>
      <c r="L231" t="s">
        <v>119</v>
      </c>
      <c r="M231" t="s">
        <v>130</v>
      </c>
      <c r="N231" t="s">
        <v>131</v>
      </c>
      <c r="O231" t="s">
        <v>130</v>
      </c>
      <c r="P231">
        <f>ROUND(VLOOKUP(A231,'limit ded'!A$1:G$301,5,FALSE)*100,0)</f>
        <v>0</v>
      </c>
      <c r="Q231">
        <f>ROUND(VLOOKUP(A231,'limit ded'!A$1:G$301,6,FALSE)*100,0)</f>
        <v>100</v>
      </c>
      <c r="R231">
        <f>ROUND(VLOOKUP(A231,'limit ded'!A$1:G$301,7,FALSE)*100,0)</f>
        <v>0</v>
      </c>
      <c r="S231" s="34" t="s">
        <v>144</v>
      </c>
      <c r="T231" s="43"/>
      <c r="U231" s="43"/>
      <c r="V231" s="43"/>
    </row>
    <row r="232" spans="1:22" x14ac:dyDescent="0.25">
      <c r="A232" t="str">
        <f t="shared" si="3"/>
        <v>RomaniaWildfireCommercial</v>
      </c>
      <c r="B232" t="s">
        <v>55</v>
      </c>
      <c r="C232" t="s">
        <v>105</v>
      </c>
      <c r="D232" t="s">
        <v>66</v>
      </c>
      <c r="E232" t="s">
        <v>120</v>
      </c>
      <c r="F232" t="s">
        <v>121</v>
      </c>
      <c r="G232" t="s">
        <v>122</v>
      </c>
      <c r="H232" t="s">
        <v>121</v>
      </c>
      <c r="I232" t="s">
        <v>123</v>
      </c>
      <c r="J232" t="s">
        <v>123</v>
      </c>
      <c r="K232" t="s">
        <v>129</v>
      </c>
      <c r="L232" t="s">
        <v>134</v>
      </c>
      <c r="M232" t="s">
        <v>130</v>
      </c>
      <c r="N232" t="s">
        <v>198</v>
      </c>
      <c r="O232" t="s">
        <v>133</v>
      </c>
      <c r="P232">
        <f>ROUND(VLOOKUP(A232,'limit ded'!A$1:G$301,5,FALSE)*100,0)</f>
        <v>3</v>
      </c>
      <c r="Q232">
        <f>ROUND(VLOOKUP(A232,'limit ded'!A$1:G$301,6,FALSE)*100,0)</f>
        <v>91</v>
      </c>
      <c r="R232">
        <f>ROUND(VLOOKUP(A232,'limit ded'!A$1:G$301,7,FALSE)*100,0)</f>
        <v>6</v>
      </c>
      <c r="S232" s="34" t="s">
        <v>218</v>
      </c>
      <c r="T232" s="43"/>
      <c r="U232" s="43"/>
      <c r="V232" s="43"/>
    </row>
    <row r="233" spans="1:22" x14ac:dyDescent="0.25">
      <c r="A233" t="str">
        <f t="shared" si="3"/>
        <v>RomaniaWildfireResidential</v>
      </c>
      <c r="B233" t="s">
        <v>55</v>
      </c>
      <c r="C233" t="s">
        <v>106</v>
      </c>
      <c r="D233" t="s">
        <v>66</v>
      </c>
      <c r="E233" t="s">
        <v>120</v>
      </c>
      <c r="F233" t="s">
        <v>121</v>
      </c>
      <c r="G233" t="s">
        <v>122</v>
      </c>
      <c r="H233" t="s">
        <v>121</v>
      </c>
      <c r="I233" t="s">
        <v>123</v>
      </c>
      <c r="J233" t="s">
        <v>123</v>
      </c>
      <c r="K233" t="s">
        <v>129</v>
      </c>
      <c r="L233" t="s">
        <v>134</v>
      </c>
      <c r="M233" t="s">
        <v>133</v>
      </c>
      <c r="N233" t="s">
        <v>198</v>
      </c>
      <c r="O233" t="s">
        <v>133</v>
      </c>
      <c r="P233">
        <f>ROUND(VLOOKUP(A233,'limit ded'!A$1:G$301,5,FALSE)*100,0)</f>
        <v>0</v>
      </c>
      <c r="Q233">
        <f>ROUND(VLOOKUP(A233,'limit ded'!A$1:G$301,6,FALSE)*100,0)</f>
        <v>100</v>
      </c>
      <c r="R233">
        <f>ROUND(VLOOKUP(A233,'limit ded'!A$1:G$301,7,FALSE)*100,0)</f>
        <v>0</v>
      </c>
      <c r="S233" s="34" t="s">
        <v>218</v>
      </c>
      <c r="T233" s="43"/>
      <c r="U233" s="43"/>
      <c r="V233" s="43"/>
    </row>
    <row r="234" spans="1:22" x14ac:dyDescent="0.25">
      <c r="A234" t="str">
        <f t="shared" si="3"/>
        <v>SlovakiaWildfireCommercial</v>
      </c>
      <c r="B234" t="s">
        <v>57</v>
      </c>
      <c r="C234" t="s">
        <v>105</v>
      </c>
      <c r="D234" t="s">
        <v>66</v>
      </c>
      <c r="E234" t="s">
        <v>119</v>
      </c>
      <c r="F234" t="s">
        <v>121</v>
      </c>
      <c r="G234" t="s">
        <v>121</v>
      </c>
      <c r="H234" t="s">
        <v>121</v>
      </c>
      <c r="I234" t="s">
        <v>123</v>
      </c>
      <c r="J234" t="s">
        <v>123</v>
      </c>
      <c r="K234" t="s">
        <v>121</v>
      </c>
      <c r="L234" t="s">
        <v>119</v>
      </c>
      <c r="M234" t="s">
        <v>130</v>
      </c>
      <c r="N234" t="s">
        <v>198</v>
      </c>
      <c r="O234" t="s">
        <v>133</v>
      </c>
      <c r="P234">
        <f>ROUND(VLOOKUP(A234,'limit ded'!A$1:G$301,5,FALSE)*100,0)</f>
        <v>3</v>
      </c>
      <c r="Q234">
        <f>ROUND(VLOOKUP(A234,'limit ded'!A$1:G$301,6,FALSE)*100,0)</f>
        <v>94</v>
      </c>
      <c r="R234">
        <f>ROUND(VLOOKUP(A234,'limit ded'!A$1:G$301,7,FALSE)*100,0)</f>
        <v>4</v>
      </c>
      <c r="S234" s="34" t="s">
        <v>302</v>
      </c>
      <c r="T234" s="43"/>
      <c r="U234" s="43"/>
      <c r="V234" s="43"/>
    </row>
    <row r="235" spans="1:22" x14ac:dyDescent="0.25">
      <c r="A235" t="str">
        <f t="shared" si="3"/>
        <v>SlovakiaWildfireResidential</v>
      </c>
      <c r="B235" t="s">
        <v>57</v>
      </c>
      <c r="C235" t="s">
        <v>106</v>
      </c>
      <c r="D235" t="s">
        <v>66</v>
      </c>
      <c r="E235" t="s">
        <v>119</v>
      </c>
      <c r="F235" t="s">
        <v>121</v>
      </c>
      <c r="G235" t="s">
        <v>121</v>
      </c>
      <c r="H235" t="s">
        <v>121</v>
      </c>
      <c r="I235" t="s">
        <v>123</v>
      </c>
      <c r="J235" t="s">
        <v>123</v>
      </c>
      <c r="K235" t="s">
        <v>121</v>
      </c>
      <c r="L235" t="s">
        <v>119</v>
      </c>
      <c r="M235" t="s">
        <v>130</v>
      </c>
      <c r="N235" t="s">
        <v>198</v>
      </c>
      <c r="O235" t="s">
        <v>130</v>
      </c>
      <c r="P235">
        <f>ROUND(VLOOKUP(A235,'limit ded'!A$1:G$301,5,FALSE)*100,0)</f>
        <v>1</v>
      </c>
      <c r="Q235">
        <f>ROUND(VLOOKUP(A235,'limit ded'!A$1:G$301,6,FALSE)*100,0)</f>
        <v>99</v>
      </c>
      <c r="R235">
        <f>ROUND(VLOOKUP(A235,'limit ded'!A$1:G$301,7,FALSE)*100,0)</f>
        <v>0</v>
      </c>
      <c r="S235" s="34" t="s">
        <v>302</v>
      </c>
      <c r="T235" s="43"/>
      <c r="U235" s="43"/>
      <c r="V235" s="43"/>
    </row>
    <row r="236" spans="1:22" x14ac:dyDescent="0.25">
      <c r="A236" t="str">
        <f t="shared" si="3"/>
        <v>SloveniaWildfireCommercial</v>
      </c>
      <c r="B236" t="s">
        <v>59</v>
      </c>
      <c r="C236" t="s">
        <v>105</v>
      </c>
      <c r="D236" t="s">
        <v>66</v>
      </c>
      <c r="E236" t="s">
        <v>132</v>
      </c>
      <c r="F236" t="s">
        <v>121</v>
      </c>
      <c r="G236" t="s">
        <v>122</v>
      </c>
      <c r="H236" t="s">
        <v>121</v>
      </c>
      <c r="I236" t="s">
        <v>123</v>
      </c>
      <c r="J236" t="s">
        <v>123</v>
      </c>
      <c r="K236" t="s">
        <v>129</v>
      </c>
      <c r="L236" t="s">
        <v>131</v>
      </c>
      <c r="M236" t="s">
        <v>133</v>
      </c>
      <c r="N236" t="s">
        <v>198</v>
      </c>
      <c r="O236" t="s">
        <v>126</v>
      </c>
      <c r="P236">
        <f>ROUND(VLOOKUP(A236,'limit ded'!A$1:G$301,5,FALSE)*100,0)</f>
        <v>0</v>
      </c>
      <c r="Q236">
        <f>ROUND(VLOOKUP(A236,'limit ded'!A$1:G$301,6,FALSE)*100,0)</f>
        <v>97</v>
      </c>
      <c r="R236">
        <f>ROUND(VLOOKUP(A236,'limit ded'!A$1:G$301,7,FALSE)*100,0)</f>
        <v>3</v>
      </c>
      <c r="S236" s="34" t="s">
        <v>194</v>
      </c>
      <c r="T236" s="43"/>
      <c r="U236" s="43"/>
      <c r="V236" s="43"/>
    </row>
    <row r="237" spans="1:22" x14ac:dyDescent="0.25">
      <c r="A237" t="str">
        <f t="shared" si="3"/>
        <v>SloveniaWildfireResidential</v>
      </c>
      <c r="B237" t="s">
        <v>59</v>
      </c>
      <c r="C237" t="s">
        <v>106</v>
      </c>
      <c r="D237" t="s">
        <v>66</v>
      </c>
      <c r="E237" t="s">
        <v>132</v>
      </c>
      <c r="F237" t="s">
        <v>121</v>
      </c>
      <c r="G237" t="s">
        <v>122</v>
      </c>
      <c r="H237" t="s">
        <v>121</v>
      </c>
      <c r="I237" t="s">
        <v>123</v>
      </c>
      <c r="J237" t="s">
        <v>123</v>
      </c>
      <c r="K237" t="s">
        <v>129</v>
      </c>
      <c r="L237" t="s">
        <v>131</v>
      </c>
      <c r="M237" t="s">
        <v>130</v>
      </c>
      <c r="N237" t="s">
        <v>198</v>
      </c>
      <c r="O237" t="s">
        <v>126</v>
      </c>
      <c r="P237">
        <f>ROUND(VLOOKUP(A237,'limit ded'!A$1:G$301,5,FALSE)*100,0)</f>
        <v>0</v>
      </c>
      <c r="Q237">
        <f>ROUND(VLOOKUP(A237,'limit ded'!A$1:G$301,6,FALSE)*100,0)</f>
        <v>100</v>
      </c>
      <c r="R237">
        <f>ROUND(VLOOKUP(A237,'limit ded'!A$1:G$301,7,FALSE)*100,0)</f>
        <v>0</v>
      </c>
      <c r="S237" s="34" t="s">
        <v>194</v>
      </c>
      <c r="T237" s="43"/>
      <c r="U237" s="43"/>
      <c r="V237" s="43"/>
    </row>
    <row r="238" spans="1:22" x14ac:dyDescent="0.25">
      <c r="A238" t="str">
        <f t="shared" si="3"/>
        <v>SpainWildfireCommercial</v>
      </c>
      <c r="B238" t="s">
        <v>61</v>
      </c>
      <c r="C238" t="s">
        <v>105</v>
      </c>
      <c r="D238" t="s">
        <v>66</v>
      </c>
      <c r="E238" t="s">
        <v>120</v>
      </c>
      <c r="F238" t="s">
        <v>121</v>
      </c>
      <c r="G238" t="s">
        <v>122</v>
      </c>
      <c r="H238" t="s">
        <v>121</v>
      </c>
      <c r="I238" t="s">
        <v>123</v>
      </c>
      <c r="J238" s="43" t="s">
        <v>123</v>
      </c>
      <c r="K238" t="s">
        <v>129</v>
      </c>
      <c r="L238" t="s">
        <v>125</v>
      </c>
      <c r="M238" t="s">
        <v>126</v>
      </c>
      <c r="N238" t="s">
        <v>134</v>
      </c>
      <c r="O238" t="s">
        <v>126</v>
      </c>
      <c r="P238">
        <f>ROUND(VLOOKUP(A238,'limit ded'!A$1:G$301,5,FALSE)*100,0)</f>
        <v>7</v>
      </c>
      <c r="Q238">
        <f>ROUND(VLOOKUP(A238,'limit ded'!A$1:G$301,6,FALSE)*100,0)</f>
        <v>90</v>
      </c>
      <c r="R238">
        <f>ROUND(VLOOKUP(A238,'limit ded'!A$1:G$301,7,FALSE)*100,0)</f>
        <v>3</v>
      </c>
      <c r="S238" s="34" t="s">
        <v>216</v>
      </c>
      <c r="T238" s="43"/>
      <c r="U238" s="43"/>
      <c r="V238" s="43"/>
    </row>
    <row r="239" spans="1:22" x14ac:dyDescent="0.25">
      <c r="A239" t="str">
        <f t="shared" si="3"/>
        <v>SpainWildfireResidential</v>
      </c>
      <c r="B239" t="s">
        <v>61</v>
      </c>
      <c r="C239" t="s">
        <v>106</v>
      </c>
      <c r="D239" t="s">
        <v>66</v>
      </c>
      <c r="E239" t="s">
        <v>120</v>
      </c>
      <c r="F239" t="s">
        <v>121</v>
      </c>
      <c r="G239" t="s">
        <v>122</v>
      </c>
      <c r="H239" t="s">
        <v>121</v>
      </c>
      <c r="I239" t="s">
        <v>123</v>
      </c>
      <c r="J239" s="43" t="s">
        <v>123</v>
      </c>
      <c r="K239" t="s">
        <v>129</v>
      </c>
      <c r="L239" t="s">
        <v>125</v>
      </c>
      <c r="M239" t="s">
        <v>126</v>
      </c>
      <c r="N239" t="s">
        <v>134</v>
      </c>
      <c r="O239" t="s">
        <v>126</v>
      </c>
      <c r="P239">
        <f>ROUND(VLOOKUP(A239,'limit ded'!A$1:G$301,5,FALSE)*100,0)</f>
        <v>0</v>
      </c>
      <c r="Q239">
        <f>ROUND(VLOOKUP(A239,'limit ded'!A$1:G$301,6,FALSE)*100,0)</f>
        <v>100</v>
      </c>
      <c r="R239">
        <f>ROUND(VLOOKUP(A239,'limit ded'!A$1:G$301,7,FALSE)*100,0)</f>
        <v>0</v>
      </c>
      <c r="S239" s="34" t="s">
        <v>216</v>
      </c>
      <c r="T239" s="43"/>
      <c r="U239" s="43"/>
      <c r="V239" s="43"/>
    </row>
    <row r="240" spans="1:22" x14ac:dyDescent="0.25">
      <c r="A240" t="str">
        <f t="shared" si="3"/>
        <v>SwedenWildfireCommercial</v>
      </c>
      <c r="B240" t="s">
        <v>63</v>
      </c>
      <c r="C240" t="s">
        <v>105</v>
      </c>
      <c r="D240" t="s">
        <v>66</v>
      </c>
      <c r="E240" t="s">
        <v>120</v>
      </c>
      <c r="F240" t="s">
        <v>121</v>
      </c>
      <c r="G240" t="s">
        <v>122</v>
      </c>
      <c r="H240" t="s">
        <v>121</v>
      </c>
      <c r="I240" t="s">
        <v>123</v>
      </c>
      <c r="J240" t="s">
        <v>123</v>
      </c>
      <c r="K240" s="43" t="s">
        <v>121</v>
      </c>
      <c r="L240" s="43" t="s">
        <v>125</v>
      </c>
      <c r="M240" t="s">
        <v>126</v>
      </c>
      <c r="N240" t="s">
        <v>134</v>
      </c>
      <c r="O240" t="s">
        <v>126</v>
      </c>
      <c r="P240">
        <f>ROUND(VLOOKUP(A240,'limit ded'!A$1:G$301,5,FALSE)*100,0)</f>
        <v>2</v>
      </c>
      <c r="Q240">
        <f>ROUND(VLOOKUP(A240,'limit ded'!A$1:G$301,6,FALSE)*100,0)</f>
        <v>90</v>
      </c>
      <c r="R240">
        <f>ROUND(VLOOKUP(A240,'limit ded'!A$1:G$301,7,FALSE)*100,0)</f>
        <v>8</v>
      </c>
      <c r="S240" s="34" t="s">
        <v>138</v>
      </c>
      <c r="T240" s="43"/>
      <c r="U240" s="43"/>
      <c r="V240" s="43"/>
    </row>
    <row r="241" spans="1:22" x14ac:dyDescent="0.25">
      <c r="A241" t="str">
        <f t="shared" si="3"/>
        <v>SwedenWildfireResidential</v>
      </c>
      <c r="B241" t="s">
        <v>63</v>
      </c>
      <c r="C241" t="s">
        <v>106</v>
      </c>
      <c r="D241" t="s">
        <v>66</v>
      </c>
      <c r="E241" t="s">
        <v>120</v>
      </c>
      <c r="F241" t="s">
        <v>121</v>
      </c>
      <c r="G241" t="s">
        <v>122</v>
      </c>
      <c r="H241" t="s">
        <v>121</v>
      </c>
      <c r="I241" t="s">
        <v>123</v>
      </c>
      <c r="J241" t="s">
        <v>123</v>
      </c>
      <c r="K241" s="43" t="s">
        <v>121</v>
      </c>
      <c r="L241" s="43" t="s">
        <v>125</v>
      </c>
      <c r="M241" t="s">
        <v>126</v>
      </c>
      <c r="N241" s="43" t="s">
        <v>134</v>
      </c>
      <c r="O241" t="s">
        <v>126</v>
      </c>
      <c r="P241">
        <f>ROUND(VLOOKUP(A241,'limit ded'!A$1:G$301,5,FALSE)*100,0)</f>
        <v>0</v>
      </c>
      <c r="Q241">
        <f>ROUND(VLOOKUP(A241,'limit ded'!A$1:G$301,6,FALSE)*100,0)</f>
        <v>100</v>
      </c>
      <c r="R241">
        <f>ROUND(VLOOKUP(A241,'limit ded'!A$1:G$301,7,FALSE)*100,0)</f>
        <v>0</v>
      </c>
      <c r="S241" s="34" t="s">
        <v>138</v>
      </c>
      <c r="T241" s="43"/>
      <c r="U241" s="43"/>
      <c r="V241" s="43"/>
    </row>
    <row r="242" spans="1:22" x14ac:dyDescent="0.25">
      <c r="A242" t="str">
        <f t="shared" si="3"/>
        <v>AustriaWindstormCommercial</v>
      </c>
      <c r="B242" t="s">
        <v>4</v>
      </c>
      <c r="C242" t="s">
        <v>105</v>
      </c>
      <c r="D242" t="s">
        <v>67</v>
      </c>
      <c r="E242" t="s">
        <v>120</v>
      </c>
      <c r="F242" t="s">
        <v>121</v>
      </c>
      <c r="G242" t="s">
        <v>121</v>
      </c>
      <c r="H242" t="s">
        <v>121</v>
      </c>
      <c r="I242" t="s">
        <v>123</v>
      </c>
      <c r="J242" t="s">
        <v>123</v>
      </c>
      <c r="K242" t="s">
        <v>124</v>
      </c>
      <c r="L242" t="s">
        <v>119</v>
      </c>
      <c r="M242" t="s">
        <v>119</v>
      </c>
      <c r="N242" t="s">
        <v>127</v>
      </c>
      <c r="O242" t="s">
        <v>119</v>
      </c>
      <c r="P242">
        <f>ROUND(VLOOKUP(A242,'limit ded'!A$1:G$301,5,FALSE)*100,0)</f>
        <v>0</v>
      </c>
      <c r="Q242">
        <f>ROUND(VLOOKUP(A242,'limit ded'!A$1:G$301,6,FALSE)*100,0)</f>
        <v>79</v>
      </c>
      <c r="R242">
        <f>ROUND(VLOOKUP(A242,'limit ded'!A$1:G$301,7,FALSE)*100,0)</f>
        <v>21</v>
      </c>
      <c r="S242" s="34" t="s">
        <v>144</v>
      </c>
      <c r="T242" s="43"/>
      <c r="U242" s="43"/>
      <c r="V242" s="43"/>
    </row>
    <row r="243" spans="1:22" x14ac:dyDescent="0.25">
      <c r="A243" t="str">
        <f t="shared" si="3"/>
        <v>AustriaWindstormResidential</v>
      </c>
      <c r="B243" t="s">
        <v>4</v>
      </c>
      <c r="C243" t="s">
        <v>106</v>
      </c>
      <c r="D243" t="s">
        <v>67</v>
      </c>
      <c r="E243" t="s">
        <v>120</v>
      </c>
      <c r="F243" t="s">
        <v>121</v>
      </c>
      <c r="G243" t="s">
        <v>121</v>
      </c>
      <c r="H243" t="s">
        <v>121</v>
      </c>
      <c r="I243" t="s">
        <v>123</v>
      </c>
      <c r="J243" t="s">
        <v>123</v>
      </c>
      <c r="K243" t="s">
        <v>124</v>
      </c>
      <c r="L243" t="s">
        <v>119</v>
      </c>
      <c r="M243" t="s">
        <v>119</v>
      </c>
      <c r="N243" t="s">
        <v>127</v>
      </c>
      <c r="O243" t="s">
        <v>119</v>
      </c>
      <c r="P243">
        <f>ROUND(VLOOKUP(A243,'limit ded'!A$1:G$301,5,FALSE)*100,0)</f>
        <v>0</v>
      </c>
      <c r="Q243">
        <f>ROUND(VLOOKUP(A243,'limit ded'!A$1:G$301,6,FALSE)*100,0)</f>
        <v>99</v>
      </c>
      <c r="R243">
        <f>ROUND(VLOOKUP(A243,'limit ded'!A$1:G$301,7,FALSE)*100,0)</f>
        <v>1</v>
      </c>
      <c r="S243" s="34" t="s">
        <v>144</v>
      </c>
      <c r="T243" s="43"/>
      <c r="U243" s="43"/>
      <c r="V243" s="43"/>
    </row>
    <row r="244" spans="1:22" x14ac:dyDescent="0.25">
      <c r="A244" t="str">
        <f t="shared" si="3"/>
        <v>BelgiumWindstormCommercial</v>
      </c>
      <c r="B244" t="s">
        <v>7</v>
      </c>
      <c r="C244" t="s">
        <v>105</v>
      </c>
      <c r="D244" t="s">
        <v>67</v>
      </c>
      <c r="E244" t="s">
        <v>120</v>
      </c>
      <c r="F244" t="s">
        <v>121</v>
      </c>
      <c r="G244" t="s">
        <v>122</v>
      </c>
      <c r="H244" t="s">
        <v>121</v>
      </c>
      <c r="I244" t="s">
        <v>123</v>
      </c>
      <c r="J244" t="s">
        <v>123</v>
      </c>
      <c r="K244" t="s">
        <v>124</v>
      </c>
      <c r="L244" t="s">
        <v>125</v>
      </c>
      <c r="M244" t="s">
        <v>126</v>
      </c>
      <c r="N244" t="s">
        <v>127</v>
      </c>
      <c r="O244" t="s">
        <v>126</v>
      </c>
      <c r="P244">
        <f>ROUND(VLOOKUP(A244,'limit ded'!A$1:G$301,5,FALSE)*100,0)</f>
        <v>2</v>
      </c>
      <c r="Q244">
        <f>ROUND(VLOOKUP(A244,'limit ded'!A$1:G$301,6,FALSE)*100,0)</f>
        <v>98</v>
      </c>
      <c r="R244">
        <f>ROUND(VLOOKUP(A244,'limit ded'!A$1:G$301,7,FALSE)*100,0)</f>
        <v>0</v>
      </c>
      <c r="S244" s="34" t="s">
        <v>228</v>
      </c>
      <c r="T244" s="43"/>
      <c r="U244" s="43"/>
      <c r="V244" s="43"/>
    </row>
    <row r="245" spans="1:22" x14ac:dyDescent="0.25">
      <c r="A245" t="str">
        <f t="shared" si="3"/>
        <v>BelgiumWindstormResidential</v>
      </c>
      <c r="B245" t="s">
        <v>7</v>
      </c>
      <c r="C245" t="s">
        <v>106</v>
      </c>
      <c r="D245" t="s">
        <v>67</v>
      </c>
      <c r="E245" t="s">
        <v>120</v>
      </c>
      <c r="F245" t="s">
        <v>121</v>
      </c>
      <c r="G245" t="s">
        <v>122</v>
      </c>
      <c r="H245" t="s">
        <v>121</v>
      </c>
      <c r="I245" t="s">
        <v>128</v>
      </c>
      <c r="J245" t="s">
        <v>128</v>
      </c>
      <c r="K245" t="s">
        <v>124</v>
      </c>
      <c r="L245" t="s">
        <v>125</v>
      </c>
      <c r="M245" t="s">
        <v>126</v>
      </c>
      <c r="N245" t="s">
        <v>127</v>
      </c>
      <c r="O245" t="s">
        <v>126</v>
      </c>
      <c r="P245">
        <f>ROUND(VLOOKUP(A245,'limit ded'!A$1:G$301,5,FALSE)*100,0)</f>
        <v>0</v>
      </c>
      <c r="Q245">
        <f>ROUND(VLOOKUP(A245,'limit ded'!A$1:G$301,6,FALSE)*100,0)</f>
        <v>100</v>
      </c>
      <c r="R245">
        <f>ROUND(VLOOKUP(A245,'limit ded'!A$1:G$301,7,FALSE)*100,0)</f>
        <v>0</v>
      </c>
      <c r="S245" s="34" t="s">
        <v>228</v>
      </c>
      <c r="T245" s="43"/>
      <c r="U245" s="43"/>
      <c r="V245" s="43"/>
    </row>
    <row r="246" spans="1:22" x14ac:dyDescent="0.25">
      <c r="A246" t="str">
        <f t="shared" si="3"/>
        <v>BulgariaWindstormCommercial</v>
      </c>
      <c r="B246" t="s">
        <v>9</v>
      </c>
      <c r="C246" t="s">
        <v>105</v>
      </c>
      <c r="D246" t="s">
        <v>67</v>
      </c>
      <c r="E246" t="s">
        <v>119</v>
      </c>
      <c r="F246" t="s">
        <v>119</v>
      </c>
      <c r="G246" t="s">
        <v>119</v>
      </c>
      <c r="H246" t="s">
        <v>119</v>
      </c>
      <c r="I246" t="s">
        <v>119</v>
      </c>
      <c r="J246" t="s">
        <v>119</v>
      </c>
      <c r="K246" t="s">
        <v>119</v>
      </c>
      <c r="L246" t="s">
        <v>119</v>
      </c>
      <c r="M246" t="s">
        <v>119</v>
      </c>
      <c r="N246" t="s">
        <v>198</v>
      </c>
      <c r="O246" t="s">
        <v>119</v>
      </c>
      <c r="P246">
        <f>ROUND(VLOOKUP(A246,'limit ded'!A$1:G$301,5,FALSE)*100,0)</f>
        <v>1</v>
      </c>
      <c r="Q246">
        <f>ROUND(VLOOKUP(A246,'limit ded'!A$1:G$301,6,FALSE)*100,0)</f>
        <v>93</v>
      </c>
      <c r="R246">
        <f>ROUND(VLOOKUP(A246,'limit ded'!A$1:G$301,7,FALSE)*100,0)</f>
        <v>6</v>
      </c>
      <c r="S246" s="34" t="s">
        <v>285</v>
      </c>
      <c r="T246" s="43"/>
      <c r="U246" s="43"/>
      <c r="V246" s="43"/>
    </row>
    <row r="247" spans="1:22" x14ac:dyDescent="0.25">
      <c r="A247" t="str">
        <f t="shared" si="3"/>
        <v>BulgariaWindstormResidential</v>
      </c>
      <c r="B247" t="s">
        <v>9</v>
      </c>
      <c r="C247" t="s">
        <v>106</v>
      </c>
      <c r="D247" t="s">
        <v>67</v>
      </c>
      <c r="E247" t="s">
        <v>119</v>
      </c>
      <c r="F247" t="s">
        <v>119</v>
      </c>
      <c r="G247" t="s">
        <v>119</v>
      </c>
      <c r="H247" t="s">
        <v>119</v>
      </c>
      <c r="I247" t="s">
        <v>119</v>
      </c>
      <c r="J247" t="s">
        <v>119</v>
      </c>
      <c r="K247" t="s">
        <v>119</v>
      </c>
      <c r="L247" t="s">
        <v>119</v>
      </c>
      <c r="M247" t="s">
        <v>119</v>
      </c>
      <c r="N247" t="s">
        <v>198</v>
      </c>
      <c r="O247" t="s">
        <v>119</v>
      </c>
      <c r="P247">
        <f>ROUND(VLOOKUP(A247,'limit ded'!A$1:G$301,5,FALSE)*100,0)</f>
        <v>1</v>
      </c>
      <c r="Q247">
        <f>ROUND(VLOOKUP(A247,'limit ded'!A$1:G$301,6,FALSE)*100,0)</f>
        <v>99</v>
      </c>
      <c r="R247">
        <f>ROUND(VLOOKUP(A247,'limit ded'!A$1:G$301,7,FALSE)*100,0)</f>
        <v>0</v>
      </c>
      <c r="S247" s="34" t="s">
        <v>285</v>
      </c>
      <c r="T247" s="43"/>
      <c r="U247" s="43"/>
      <c r="V247" s="43"/>
    </row>
    <row r="248" spans="1:22" x14ac:dyDescent="0.25">
      <c r="A248" t="str">
        <f t="shared" si="3"/>
        <v>CroatiaWindstormCommercial</v>
      </c>
      <c r="B248" t="s">
        <v>11</v>
      </c>
      <c r="C248" t="s">
        <v>105</v>
      </c>
      <c r="D248" t="s">
        <v>67</v>
      </c>
      <c r="E248" t="s">
        <v>132</v>
      </c>
      <c r="F248" t="s">
        <v>121</v>
      </c>
      <c r="G248" t="s">
        <v>122</v>
      </c>
      <c r="H248" t="s">
        <v>121</v>
      </c>
      <c r="I248" t="s">
        <v>123</v>
      </c>
      <c r="J248" t="s">
        <v>123</v>
      </c>
      <c r="K248" t="s">
        <v>129</v>
      </c>
      <c r="L248" t="s">
        <v>125</v>
      </c>
      <c r="M248" t="s">
        <v>130</v>
      </c>
      <c r="N248" t="s">
        <v>131</v>
      </c>
      <c r="O248" t="s">
        <v>126</v>
      </c>
      <c r="P248">
        <f>ROUND(VLOOKUP(A248,'limit ded'!A$1:G$301,5,FALSE)*100,0)</f>
        <v>1</v>
      </c>
      <c r="Q248">
        <f>ROUND(VLOOKUP(A248,'limit ded'!A$1:G$301,6,FALSE)*100,0)</f>
        <v>86</v>
      </c>
      <c r="R248">
        <f>ROUND(VLOOKUP(A248,'limit ded'!A$1:G$301,7,FALSE)*100,0)</f>
        <v>13</v>
      </c>
      <c r="S248" s="34" t="s">
        <v>286</v>
      </c>
      <c r="T248" s="43"/>
      <c r="U248" s="43"/>
      <c r="V248" s="43"/>
    </row>
    <row r="249" spans="1:22" x14ac:dyDescent="0.25">
      <c r="A249" t="str">
        <f t="shared" si="3"/>
        <v>CroatiaWindstormResidential</v>
      </c>
      <c r="B249" t="s">
        <v>11</v>
      </c>
      <c r="C249" t="s">
        <v>106</v>
      </c>
      <c r="D249" t="s">
        <v>67</v>
      </c>
      <c r="E249" t="s">
        <v>132</v>
      </c>
      <c r="F249" t="s">
        <v>121</v>
      </c>
      <c r="G249" t="s">
        <v>122</v>
      </c>
      <c r="H249" t="s">
        <v>121</v>
      </c>
      <c r="I249" t="s">
        <v>123</v>
      </c>
      <c r="J249" t="s">
        <v>123</v>
      </c>
      <c r="K249" t="s">
        <v>129</v>
      </c>
      <c r="L249" t="s">
        <v>125</v>
      </c>
      <c r="M249" t="s">
        <v>130</v>
      </c>
      <c r="N249" t="s">
        <v>131</v>
      </c>
      <c r="O249" t="s">
        <v>126</v>
      </c>
      <c r="P249">
        <f>ROUND(VLOOKUP(A249,'limit ded'!A$1:G$301,5,FALSE)*100,0)</f>
        <v>0</v>
      </c>
      <c r="Q249">
        <f>ROUND(VLOOKUP(A249,'limit ded'!A$1:G$301,6,FALSE)*100,0)</f>
        <v>92</v>
      </c>
      <c r="R249">
        <f>ROUND(VLOOKUP(A249,'limit ded'!A$1:G$301,7,FALSE)*100,0)</f>
        <v>8</v>
      </c>
      <c r="S249" s="34" t="s">
        <v>286</v>
      </c>
      <c r="T249" s="43"/>
      <c r="U249" s="43"/>
      <c r="V249" s="43"/>
    </row>
    <row r="250" spans="1:22" x14ac:dyDescent="0.25">
      <c r="A250" t="str">
        <f t="shared" si="3"/>
        <v>CyprusWindstormCommercial</v>
      </c>
      <c r="B250" t="s">
        <v>13</v>
      </c>
      <c r="C250" t="s">
        <v>105</v>
      </c>
      <c r="D250" t="s">
        <v>67</v>
      </c>
      <c r="E250" t="s">
        <v>132</v>
      </c>
      <c r="F250" t="s">
        <v>121</v>
      </c>
      <c r="G250" t="s">
        <v>122</v>
      </c>
      <c r="H250" t="s">
        <v>121</v>
      </c>
      <c r="I250" t="s">
        <v>123</v>
      </c>
      <c r="J250" t="s">
        <v>123</v>
      </c>
      <c r="K250" t="s">
        <v>129</v>
      </c>
      <c r="L250" t="s">
        <v>119</v>
      </c>
      <c r="M250" t="s">
        <v>133</v>
      </c>
      <c r="N250" t="s">
        <v>134</v>
      </c>
      <c r="O250" t="s">
        <v>126</v>
      </c>
      <c r="P250">
        <f>ROUND(VLOOKUP(A250,'limit ded'!A$1:G$301,5,FALSE)*100,0)</f>
        <v>2</v>
      </c>
      <c r="Q250">
        <f>ROUND(VLOOKUP(A250,'limit ded'!A$1:G$301,6,FALSE)*100,0)</f>
        <v>77</v>
      </c>
      <c r="R250">
        <f>ROUND(VLOOKUP(A250,'limit ded'!A$1:G$301,7,FALSE)*100,0)</f>
        <v>21</v>
      </c>
      <c r="S250" s="34" t="s">
        <v>287</v>
      </c>
      <c r="T250" s="43"/>
      <c r="U250" s="43"/>
      <c r="V250" s="43"/>
    </row>
    <row r="251" spans="1:22" x14ac:dyDescent="0.25">
      <c r="A251" t="str">
        <f t="shared" si="3"/>
        <v>CyprusWindstormResidential</v>
      </c>
      <c r="B251" t="s">
        <v>13</v>
      </c>
      <c r="C251" t="s">
        <v>106</v>
      </c>
      <c r="D251" t="s">
        <v>67</v>
      </c>
      <c r="E251" t="s">
        <v>132</v>
      </c>
      <c r="F251" t="s">
        <v>121</v>
      </c>
      <c r="G251" t="s">
        <v>122</v>
      </c>
      <c r="H251" t="s">
        <v>121</v>
      </c>
      <c r="I251" t="s">
        <v>123</v>
      </c>
      <c r="J251" t="s">
        <v>123</v>
      </c>
      <c r="K251" t="s">
        <v>129</v>
      </c>
      <c r="L251" t="s">
        <v>119</v>
      </c>
      <c r="M251" t="s">
        <v>133</v>
      </c>
      <c r="N251" t="s">
        <v>134</v>
      </c>
      <c r="O251" t="s">
        <v>126</v>
      </c>
      <c r="P251">
        <f>ROUND(VLOOKUP(A251,'limit ded'!A$1:G$301,5,FALSE)*100,0)</f>
        <v>3</v>
      </c>
      <c r="Q251">
        <f>ROUND(VLOOKUP(A251,'limit ded'!A$1:G$301,6,FALSE)*100,0)</f>
        <v>97</v>
      </c>
      <c r="R251">
        <f>ROUND(VLOOKUP(A251,'limit ded'!A$1:G$301,7,FALSE)*100,0)</f>
        <v>0</v>
      </c>
      <c r="S251" s="34" t="s">
        <v>287</v>
      </c>
      <c r="T251" s="43"/>
      <c r="U251" s="43"/>
      <c r="V251" s="43"/>
    </row>
    <row r="252" spans="1:22" x14ac:dyDescent="0.25">
      <c r="A252" t="str">
        <f t="shared" si="3"/>
        <v>Czech RepublicWindstormCommercial</v>
      </c>
      <c r="B252" t="s">
        <v>15</v>
      </c>
      <c r="C252" t="s">
        <v>105</v>
      </c>
      <c r="D252" t="s">
        <v>67</v>
      </c>
      <c r="E252" t="s">
        <v>120</v>
      </c>
      <c r="F252" t="s">
        <v>121</v>
      </c>
      <c r="G252" t="s">
        <v>122</v>
      </c>
      <c r="H252" t="s">
        <v>121</v>
      </c>
      <c r="I252" t="s">
        <v>123</v>
      </c>
      <c r="J252" t="s">
        <v>123</v>
      </c>
      <c r="K252" t="s">
        <v>129</v>
      </c>
      <c r="L252" t="s">
        <v>119</v>
      </c>
      <c r="M252" t="s">
        <v>119</v>
      </c>
      <c r="N252" t="s">
        <v>127</v>
      </c>
      <c r="O252" t="s">
        <v>126</v>
      </c>
      <c r="P252">
        <f>ROUND(VLOOKUP(A252,'limit ded'!A$1:G$301,5,FALSE)*100,0)</f>
        <v>0</v>
      </c>
      <c r="Q252">
        <f>ROUND(VLOOKUP(A252,'limit ded'!A$1:G$301,6,FALSE)*100,0)</f>
        <v>22</v>
      </c>
      <c r="R252">
        <f>ROUND(VLOOKUP(A252,'limit ded'!A$1:G$301,7,FALSE)*100,0)</f>
        <v>78</v>
      </c>
      <c r="S252" s="34" t="s">
        <v>305</v>
      </c>
      <c r="T252" s="43"/>
      <c r="U252" s="43"/>
      <c r="V252" s="43"/>
    </row>
    <row r="253" spans="1:22" x14ac:dyDescent="0.25">
      <c r="A253" t="str">
        <f t="shared" si="3"/>
        <v>Czech RepublicWindstormResidential</v>
      </c>
      <c r="B253" t="s">
        <v>15</v>
      </c>
      <c r="C253" t="s">
        <v>106</v>
      </c>
      <c r="D253" t="s">
        <v>67</v>
      </c>
      <c r="E253" t="s">
        <v>120</v>
      </c>
      <c r="F253" t="s">
        <v>121</v>
      </c>
      <c r="G253" t="s">
        <v>122</v>
      </c>
      <c r="H253" t="s">
        <v>121</v>
      </c>
      <c r="I253" t="s">
        <v>123</v>
      </c>
      <c r="J253" t="s">
        <v>123</v>
      </c>
      <c r="K253" t="s">
        <v>129</v>
      </c>
      <c r="L253" t="s">
        <v>119</v>
      </c>
      <c r="M253" t="s">
        <v>119</v>
      </c>
      <c r="N253" t="s">
        <v>127</v>
      </c>
      <c r="O253" t="s">
        <v>126</v>
      </c>
      <c r="P253">
        <f>ROUND(VLOOKUP(A253,'limit ded'!A$1:G$301,5,FALSE)*100,0)</f>
        <v>0</v>
      </c>
      <c r="Q253">
        <f>ROUND(VLOOKUP(A253,'limit ded'!A$1:G$301,6,FALSE)*100,0)</f>
        <v>100</v>
      </c>
      <c r="R253">
        <f>ROUND(VLOOKUP(A253,'limit ded'!A$1:G$301,7,FALSE)*100,0)</f>
        <v>0</v>
      </c>
      <c r="S253" s="34" t="s">
        <v>144</v>
      </c>
      <c r="T253" s="43"/>
      <c r="U253" s="43"/>
      <c r="V253" s="43"/>
    </row>
    <row r="254" spans="1:22" x14ac:dyDescent="0.25">
      <c r="A254" t="str">
        <f t="shared" si="3"/>
        <v>DenmarkWindstormCommercial</v>
      </c>
      <c r="B254" t="s">
        <v>17</v>
      </c>
      <c r="C254" t="s">
        <v>105</v>
      </c>
      <c r="D254" t="s">
        <v>67</v>
      </c>
      <c r="E254" t="s">
        <v>120</v>
      </c>
      <c r="F254" t="s">
        <v>121</v>
      </c>
      <c r="G254" t="s">
        <v>122</v>
      </c>
      <c r="H254" t="s">
        <v>121</v>
      </c>
      <c r="I254" t="s">
        <v>123</v>
      </c>
      <c r="J254" t="s">
        <v>123</v>
      </c>
      <c r="K254" t="s">
        <v>121</v>
      </c>
      <c r="L254" t="s">
        <v>125</v>
      </c>
      <c r="M254" t="s">
        <v>119</v>
      </c>
      <c r="N254" t="s">
        <v>127</v>
      </c>
      <c r="O254" t="s">
        <v>126</v>
      </c>
      <c r="P254">
        <f>ROUND(VLOOKUP(A254,'limit ded'!A$1:G$301,5,FALSE)*100,0)</f>
        <v>1</v>
      </c>
      <c r="Q254">
        <f>ROUND(VLOOKUP(A254,'limit ded'!A$1:G$301,6,FALSE)*100,0)</f>
        <v>99</v>
      </c>
      <c r="R254">
        <f>ROUND(VLOOKUP(A254,'limit ded'!A$1:G$301,7,FALSE)*100,0)</f>
        <v>0</v>
      </c>
      <c r="S254" s="34" t="s">
        <v>145</v>
      </c>
      <c r="T254" s="43"/>
      <c r="U254" s="43"/>
      <c r="V254" s="43"/>
    </row>
    <row r="255" spans="1:22" x14ac:dyDescent="0.25">
      <c r="A255" t="str">
        <f t="shared" si="3"/>
        <v>DenmarkWindstormResidential</v>
      </c>
      <c r="B255" t="s">
        <v>17</v>
      </c>
      <c r="C255" t="s">
        <v>106</v>
      </c>
      <c r="D255" t="s">
        <v>67</v>
      </c>
      <c r="E255" t="s">
        <v>120</v>
      </c>
      <c r="F255" t="s">
        <v>121</v>
      </c>
      <c r="G255" t="s">
        <v>122</v>
      </c>
      <c r="H255" t="s">
        <v>121</v>
      </c>
      <c r="I255" t="s">
        <v>123</v>
      </c>
      <c r="J255" t="s">
        <v>123</v>
      </c>
      <c r="K255" t="s">
        <v>121</v>
      </c>
      <c r="L255" t="s">
        <v>125</v>
      </c>
      <c r="M255" t="s">
        <v>119</v>
      </c>
      <c r="N255" t="s">
        <v>127</v>
      </c>
      <c r="O255" t="s">
        <v>126</v>
      </c>
      <c r="P255">
        <f>ROUND(VLOOKUP(A255,'limit ded'!A$1:G$301,5,FALSE)*100,0)</f>
        <v>0</v>
      </c>
      <c r="Q255">
        <f>ROUND(VLOOKUP(A255,'limit ded'!A$1:G$301,6,FALSE)*100,0)</f>
        <v>100</v>
      </c>
      <c r="R255">
        <f>ROUND(VLOOKUP(A255,'limit ded'!A$1:G$301,7,FALSE)*100,0)</f>
        <v>0</v>
      </c>
      <c r="S255" s="34" t="s">
        <v>145</v>
      </c>
      <c r="T255" s="43"/>
      <c r="U255" s="43"/>
      <c r="V255" s="43"/>
    </row>
    <row r="256" spans="1:22" x14ac:dyDescent="0.25">
      <c r="A256" t="str">
        <f t="shared" si="3"/>
        <v>EstoniaWindstormCommercial</v>
      </c>
      <c r="B256" t="s">
        <v>19</v>
      </c>
      <c r="C256" t="s">
        <v>105</v>
      </c>
      <c r="D256" t="s">
        <v>67</v>
      </c>
      <c r="E256" t="s">
        <v>120</v>
      </c>
      <c r="F256" s="43" t="s">
        <v>121</v>
      </c>
      <c r="G256" s="43" t="s">
        <v>122</v>
      </c>
      <c r="H256" t="s">
        <v>121</v>
      </c>
      <c r="I256" t="s">
        <v>123</v>
      </c>
      <c r="J256" t="s">
        <v>123</v>
      </c>
      <c r="K256" s="43" t="s">
        <v>121</v>
      </c>
      <c r="L256" s="43" t="s">
        <v>198</v>
      </c>
      <c r="M256" t="s">
        <v>126</v>
      </c>
      <c r="N256" t="s">
        <v>127</v>
      </c>
      <c r="O256" t="s">
        <v>126</v>
      </c>
      <c r="P256">
        <f>ROUND(VLOOKUP(A256,'limit ded'!A$1:G$301,5,FALSE)*100,0)</f>
        <v>0</v>
      </c>
      <c r="Q256">
        <f>ROUND(VLOOKUP(A256,'limit ded'!A$1:G$301,6,FALSE)*100,0)</f>
        <v>100</v>
      </c>
      <c r="R256">
        <f>ROUND(VLOOKUP(A256,'limit ded'!A$1:G$301,7,FALSE)*100,0)</f>
        <v>0</v>
      </c>
      <c r="S256" s="34" t="s">
        <v>138</v>
      </c>
      <c r="T256" s="43"/>
      <c r="U256" s="43"/>
      <c r="V256" s="43"/>
    </row>
    <row r="257" spans="1:22" x14ac:dyDescent="0.25">
      <c r="A257" t="str">
        <f t="shared" si="3"/>
        <v>EstoniaWindstormResidential</v>
      </c>
      <c r="B257" t="s">
        <v>19</v>
      </c>
      <c r="C257" t="s">
        <v>106</v>
      </c>
      <c r="D257" t="s">
        <v>67</v>
      </c>
      <c r="E257" t="s">
        <v>120</v>
      </c>
      <c r="F257" s="43" t="s">
        <v>121</v>
      </c>
      <c r="G257" s="43" t="s">
        <v>122</v>
      </c>
      <c r="H257" t="s">
        <v>121</v>
      </c>
      <c r="I257" t="s">
        <v>123</v>
      </c>
      <c r="J257" t="s">
        <v>123</v>
      </c>
      <c r="K257" s="43" t="s">
        <v>121</v>
      </c>
      <c r="L257" s="43" t="s">
        <v>198</v>
      </c>
      <c r="M257" t="s">
        <v>126</v>
      </c>
      <c r="N257" t="s">
        <v>127</v>
      </c>
      <c r="O257" t="s">
        <v>126</v>
      </c>
      <c r="P257">
        <f>ROUND(VLOOKUP(A257,'limit ded'!A$1:G$301,5,FALSE)*100,0)</f>
        <v>0</v>
      </c>
      <c r="Q257">
        <f>ROUND(VLOOKUP(A257,'limit ded'!A$1:G$301,6,FALSE)*100,0)</f>
        <v>100</v>
      </c>
      <c r="R257">
        <f>ROUND(VLOOKUP(A257,'limit ded'!A$1:G$301,7,FALSE)*100,0)</f>
        <v>0</v>
      </c>
      <c r="S257" s="34" t="s">
        <v>138</v>
      </c>
      <c r="T257" s="43"/>
      <c r="U257" s="43"/>
      <c r="V257" s="43"/>
    </row>
    <row r="258" spans="1:22" x14ac:dyDescent="0.25">
      <c r="A258" t="str">
        <f t="shared" si="3"/>
        <v>FinlandWindstormCommercial</v>
      </c>
      <c r="B258" t="s">
        <v>21</v>
      </c>
      <c r="C258" t="s">
        <v>105</v>
      </c>
      <c r="D258" t="s">
        <v>67</v>
      </c>
      <c r="E258" t="s">
        <v>120</v>
      </c>
      <c r="F258" t="s">
        <v>121</v>
      </c>
      <c r="G258" t="s">
        <v>121</v>
      </c>
      <c r="H258" t="s">
        <v>121</v>
      </c>
      <c r="I258" t="s">
        <v>123</v>
      </c>
      <c r="J258" t="s">
        <v>123</v>
      </c>
      <c r="K258" t="s">
        <v>121</v>
      </c>
      <c r="L258" t="s">
        <v>125</v>
      </c>
      <c r="M258" t="s">
        <v>126</v>
      </c>
      <c r="N258" t="s">
        <v>127</v>
      </c>
      <c r="O258" t="s">
        <v>126</v>
      </c>
      <c r="P258">
        <f>ROUND(VLOOKUP(A258,'limit ded'!A$1:G$301,5,FALSE)*100,0)</f>
        <v>0</v>
      </c>
      <c r="Q258">
        <f>ROUND(VLOOKUP(A258,'limit ded'!A$1:G$301,6,FALSE)*100,0)</f>
        <v>98</v>
      </c>
      <c r="R258">
        <f>ROUND(VLOOKUP(A258,'limit ded'!A$1:G$301,7,FALSE)*100,0)</f>
        <v>1</v>
      </c>
      <c r="S258" s="34" t="s">
        <v>138</v>
      </c>
      <c r="T258" s="43"/>
      <c r="U258" s="43"/>
      <c r="V258" s="43"/>
    </row>
    <row r="259" spans="1:22" x14ac:dyDescent="0.25">
      <c r="A259" t="str">
        <f t="shared" ref="A259:A301" si="4">CONCATENATE(B259,D259,C259)</f>
        <v>FinlandWindstormResidential</v>
      </c>
      <c r="B259" t="s">
        <v>21</v>
      </c>
      <c r="C259" t="s">
        <v>106</v>
      </c>
      <c r="D259" t="s">
        <v>67</v>
      </c>
      <c r="E259" t="s">
        <v>120</v>
      </c>
      <c r="F259" t="s">
        <v>121</v>
      </c>
      <c r="G259" t="s">
        <v>121</v>
      </c>
      <c r="H259" t="s">
        <v>121</v>
      </c>
      <c r="I259" t="s">
        <v>123</v>
      </c>
      <c r="J259" t="s">
        <v>123</v>
      </c>
      <c r="K259" t="s">
        <v>121</v>
      </c>
      <c r="L259" t="s">
        <v>125</v>
      </c>
      <c r="M259" t="s">
        <v>126</v>
      </c>
      <c r="N259" t="s">
        <v>127</v>
      </c>
      <c r="O259" t="s">
        <v>126</v>
      </c>
      <c r="P259">
        <f>ROUND(VLOOKUP(A259,'limit ded'!A$1:G$301,5,FALSE)*100,0)</f>
        <v>0</v>
      </c>
      <c r="Q259">
        <f>ROUND(VLOOKUP(A259,'limit ded'!A$1:G$301,6,FALSE)*100,0)</f>
        <v>100</v>
      </c>
      <c r="R259">
        <f>ROUND(VLOOKUP(A259,'limit ded'!A$1:G$301,7,FALSE)*100,0)</f>
        <v>0</v>
      </c>
      <c r="S259" s="34" t="s">
        <v>138</v>
      </c>
      <c r="T259" s="43"/>
      <c r="U259" s="43"/>
      <c r="V259" s="43"/>
    </row>
    <row r="260" spans="1:22" x14ac:dyDescent="0.25">
      <c r="A260" t="str">
        <f t="shared" si="4"/>
        <v>FranceWindstormCommercial</v>
      </c>
      <c r="B260" t="s">
        <v>23</v>
      </c>
      <c r="C260" t="s">
        <v>105</v>
      </c>
      <c r="D260" t="s">
        <v>67</v>
      </c>
      <c r="E260" t="s">
        <v>132</v>
      </c>
      <c r="F260" t="s">
        <v>135</v>
      </c>
      <c r="G260" t="s">
        <v>122</v>
      </c>
      <c r="H260" t="s">
        <v>135</v>
      </c>
      <c r="I260" t="s">
        <v>123</v>
      </c>
      <c r="J260" t="s">
        <v>136</v>
      </c>
      <c r="K260" t="s">
        <v>124</v>
      </c>
      <c r="L260" t="s">
        <v>119</v>
      </c>
      <c r="M260" t="s">
        <v>126</v>
      </c>
      <c r="N260" t="s">
        <v>127</v>
      </c>
      <c r="O260" t="s">
        <v>126</v>
      </c>
      <c r="P260">
        <f>ROUND(VLOOKUP(A260,'limit ded'!A$1:G$301,5,FALSE)*100,0)</f>
        <v>1</v>
      </c>
      <c r="Q260">
        <f>ROUND(VLOOKUP(A260,'limit ded'!A$1:G$301,6,FALSE)*100,0)</f>
        <v>89</v>
      </c>
      <c r="R260">
        <f>ROUND(VLOOKUP(A260,'limit ded'!A$1:G$301,7,FALSE)*100,0)</f>
        <v>10</v>
      </c>
      <c r="S260" s="34" t="s">
        <v>235</v>
      </c>
      <c r="T260" s="43"/>
      <c r="U260" s="43"/>
      <c r="V260" s="43"/>
    </row>
    <row r="261" spans="1:22" x14ac:dyDescent="0.25">
      <c r="A261" t="str">
        <f t="shared" si="4"/>
        <v>FranceWindstormResidential</v>
      </c>
      <c r="B261" t="s">
        <v>23</v>
      </c>
      <c r="C261" t="s">
        <v>106</v>
      </c>
      <c r="D261" t="s">
        <v>67</v>
      </c>
      <c r="E261" t="s">
        <v>132</v>
      </c>
      <c r="F261" t="s">
        <v>135</v>
      </c>
      <c r="G261" t="s">
        <v>122</v>
      </c>
      <c r="H261" t="s">
        <v>135</v>
      </c>
      <c r="I261" t="s">
        <v>123</v>
      </c>
      <c r="J261" t="s">
        <v>136</v>
      </c>
      <c r="K261" t="s">
        <v>124</v>
      </c>
      <c r="L261" t="s">
        <v>119</v>
      </c>
      <c r="M261" t="s">
        <v>126</v>
      </c>
      <c r="N261" t="s">
        <v>127</v>
      </c>
      <c r="O261" t="s">
        <v>126</v>
      </c>
      <c r="P261">
        <f>ROUND(VLOOKUP(A261,'limit ded'!A$1:G$301,5,FALSE)*100,0)</f>
        <v>0</v>
      </c>
      <c r="Q261">
        <f>ROUND(VLOOKUP(A261,'limit ded'!A$1:G$301,6,FALSE)*100,0)</f>
        <v>98</v>
      </c>
      <c r="R261">
        <f>ROUND(VLOOKUP(A261,'limit ded'!A$1:G$301,7,FALSE)*100,0)</f>
        <v>2</v>
      </c>
      <c r="S261" s="34" t="s">
        <v>235</v>
      </c>
      <c r="T261" s="43"/>
      <c r="U261" s="43"/>
      <c r="V261" s="43"/>
    </row>
    <row r="262" spans="1:22" x14ac:dyDescent="0.25">
      <c r="A262" t="str">
        <f t="shared" si="4"/>
        <v>GermanyWindstormCommercial</v>
      </c>
      <c r="B262" t="s">
        <v>25</v>
      </c>
      <c r="C262" t="s">
        <v>105</v>
      </c>
      <c r="D262" t="s">
        <v>67</v>
      </c>
      <c r="E262" t="s">
        <v>120</v>
      </c>
      <c r="F262" t="s">
        <v>121</v>
      </c>
      <c r="G262" t="s">
        <v>121</v>
      </c>
      <c r="H262" t="s">
        <v>121</v>
      </c>
      <c r="I262" t="s">
        <v>123</v>
      </c>
      <c r="J262" t="s">
        <v>123</v>
      </c>
      <c r="K262" t="s">
        <v>121</v>
      </c>
      <c r="L262" t="s">
        <v>125</v>
      </c>
      <c r="M262" t="s">
        <v>126</v>
      </c>
      <c r="N262" t="s">
        <v>127</v>
      </c>
      <c r="O262" t="s">
        <v>126</v>
      </c>
      <c r="P262">
        <f>ROUND(VLOOKUP(A262,'limit ded'!A$1:G$301,5,FALSE)*100,0)</f>
        <v>0</v>
      </c>
      <c r="Q262">
        <f>ROUND(VLOOKUP(A262,'limit ded'!A$1:G$301,6,FALSE)*100,0)</f>
        <v>80</v>
      </c>
      <c r="R262">
        <f>ROUND(VLOOKUP(A262,'limit ded'!A$1:G$301,7,FALSE)*100,0)</f>
        <v>20</v>
      </c>
      <c r="S262" s="34" t="s">
        <v>209</v>
      </c>
      <c r="T262" s="43"/>
      <c r="U262" s="43"/>
      <c r="V262" s="43"/>
    </row>
    <row r="263" spans="1:22" x14ac:dyDescent="0.25">
      <c r="A263" t="str">
        <f t="shared" si="4"/>
        <v>GermanyWindstormResidential</v>
      </c>
      <c r="B263" t="s">
        <v>25</v>
      </c>
      <c r="C263" t="s">
        <v>106</v>
      </c>
      <c r="D263" t="s">
        <v>67</v>
      </c>
      <c r="E263" t="s">
        <v>120</v>
      </c>
      <c r="F263" t="s">
        <v>121</v>
      </c>
      <c r="G263" t="s">
        <v>121</v>
      </c>
      <c r="H263" t="s">
        <v>121</v>
      </c>
      <c r="I263" t="s">
        <v>123</v>
      </c>
      <c r="J263" t="s">
        <v>123</v>
      </c>
      <c r="K263" t="s">
        <v>121</v>
      </c>
      <c r="L263" t="s">
        <v>125</v>
      </c>
      <c r="M263" t="s">
        <v>126</v>
      </c>
      <c r="N263" t="s">
        <v>127</v>
      </c>
      <c r="O263" t="s">
        <v>126</v>
      </c>
      <c r="P263">
        <f>ROUND(VLOOKUP(A263,'limit ded'!A$1:G$301,5,FALSE)*100,0)</f>
        <v>0</v>
      </c>
      <c r="Q263">
        <f>ROUND(VLOOKUP(A263,'limit ded'!A$1:G$301,6,FALSE)*100,0)</f>
        <v>100</v>
      </c>
      <c r="R263">
        <f>ROUND(VLOOKUP(A263,'limit ded'!A$1:G$301,7,FALSE)*100,0)</f>
        <v>0</v>
      </c>
      <c r="S263" s="34" t="s">
        <v>209</v>
      </c>
      <c r="T263" s="43"/>
      <c r="U263" s="43"/>
      <c r="V263" s="43"/>
    </row>
    <row r="264" spans="1:22" x14ac:dyDescent="0.25">
      <c r="A264" t="str">
        <f t="shared" si="4"/>
        <v>GreeceWindstormCommercial</v>
      </c>
      <c r="B264" t="s">
        <v>27</v>
      </c>
      <c r="C264" t="s">
        <v>105</v>
      </c>
      <c r="D264" t="s">
        <v>67</v>
      </c>
      <c r="E264" t="s">
        <v>120</v>
      </c>
      <c r="F264" t="s">
        <v>121</v>
      </c>
      <c r="G264" t="s">
        <v>122</v>
      </c>
      <c r="H264" t="s">
        <v>121</v>
      </c>
      <c r="I264" t="s">
        <v>123</v>
      </c>
      <c r="J264" t="s">
        <v>123</v>
      </c>
      <c r="K264" t="s">
        <v>124</v>
      </c>
      <c r="L264" t="s">
        <v>119</v>
      </c>
      <c r="M264" t="s">
        <v>130</v>
      </c>
      <c r="N264" t="s">
        <v>198</v>
      </c>
      <c r="O264" t="s">
        <v>126</v>
      </c>
      <c r="P264">
        <f>ROUND(VLOOKUP(A264,'limit ded'!A$1:G$301,5,FALSE)*100,0)</f>
        <v>0</v>
      </c>
      <c r="Q264">
        <f>ROUND(VLOOKUP(A264,'limit ded'!A$1:G$301,6,FALSE)*100,0)</f>
        <v>76</v>
      </c>
      <c r="R264">
        <f>ROUND(VLOOKUP(A264,'limit ded'!A$1:G$301,7,FALSE)*100,0)</f>
        <v>24</v>
      </c>
      <c r="S264" s="34" t="s">
        <v>288</v>
      </c>
      <c r="T264" s="43"/>
      <c r="U264" s="43"/>
      <c r="V264" s="43"/>
    </row>
    <row r="265" spans="1:22" x14ac:dyDescent="0.25">
      <c r="A265" t="str">
        <f t="shared" si="4"/>
        <v>GreeceWindstormResidential</v>
      </c>
      <c r="B265" t="s">
        <v>27</v>
      </c>
      <c r="C265" t="s">
        <v>106</v>
      </c>
      <c r="D265" t="s">
        <v>67</v>
      </c>
      <c r="E265" t="s">
        <v>120</v>
      </c>
      <c r="F265" t="s">
        <v>121</v>
      </c>
      <c r="G265" t="s">
        <v>122</v>
      </c>
      <c r="H265" t="s">
        <v>121</v>
      </c>
      <c r="I265" t="s">
        <v>123</v>
      </c>
      <c r="J265" t="s">
        <v>123</v>
      </c>
      <c r="K265" t="s">
        <v>124</v>
      </c>
      <c r="L265" t="s">
        <v>119</v>
      </c>
      <c r="M265" t="s">
        <v>130</v>
      </c>
      <c r="N265" t="s">
        <v>198</v>
      </c>
      <c r="O265" t="s">
        <v>126</v>
      </c>
      <c r="P265">
        <f>ROUND(VLOOKUP(A265,'limit ded'!A$1:G$301,5,FALSE)*100,0)</f>
        <v>0</v>
      </c>
      <c r="Q265">
        <f>ROUND(VLOOKUP(A265,'limit ded'!A$1:G$301,6,FALSE)*100,0)</f>
        <v>98</v>
      </c>
      <c r="R265">
        <f>ROUND(VLOOKUP(A265,'limit ded'!A$1:G$301,7,FALSE)*100,0)</f>
        <v>2</v>
      </c>
      <c r="S265" s="34" t="s">
        <v>288</v>
      </c>
      <c r="T265" s="43"/>
      <c r="U265" s="43"/>
      <c r="V265" s="43"/>
    </row>
    <row r="266" spans="1:22" x14ac:dyDescent="0.25">
      <c r="A266" t="str">
        <f t="shared" si="4"/>
        <v>HungaryWindstormCommercial</v>
      </c>
      <c r="B266" t="s">
        <v>29</v>
      </c>
      <c r="C266" t="s">
        <v>105</v>
      </c>
      <c r="D266" t="s">
        <v>67</v>
      </c>
      <c r="E266" t="s">
        <v>119</v>
      </c>
      <c r="F266" t="s">
        <v>119</v>
      </c>
      <c r="G266" t="s">
        <v>119</v>
      </c>
      <c r="H266" t="s">
        <v>121</v>
      </c>
      <c r="I266" t="s">
        <v>123</v>
      </c>
      <c r="J266" t="s">
        <v>123</v>
      </c>
      <c r="K266" t="s">
        <v>138</v>
      </c>
      <c r="L266" t="s">
        <v>119</v>
      </c>
      <c r="M266" t="s">
        <v>119</v>
      </c>
      <c r="N266" t="s">
        <v>134</v>
      </c>
      <c r="O266" t="s">
        <v>119</v>
      </c>
      <c r="P266">
        <f>ROUND(VLOOKUP(A266,'limit ded'!A$1:G$301,5,FALSE)*100,0)</f>
        <v>0</v>
      </c>
      <c r="Q266">
        <f>ROUND(VLOOKUP(A266,'limit ded'!A$1:G$301,6,FALSE)*100,0)</f>
        <v>80</v>
      </c>
      <c r="R266">
        <f>ROUND(VLOOKUP(A266,'limit ded'!A$1:G$301,7,FALSE)*100,0)</f>
        <v>20</v>
      </c>
      <c r="S266" s="34" t="s">
        <v>138</v>
      </c>
      <c r="T266" s="43"/>
      <c r="U266" s="43"/>
      <c r="V266" s="43"/>
    </row>
    <row r="267" spans="1:22" x14ac:dyDescent="0.25">
      <c r="A267" t="str">
        <f t="shared" si="4"/>
        <v>HungaryWindstormResidential</v>
      </c>
      <c r="B267" t="s">
        <v>29</v>
      </c>
      <c r="C267" t="s">
        <v>106</v>
      </c>
      <c r="D267" t="s">
        <v>67</v>
      </c>
      <c r="E267" t="s">
        <v>119</v>
      </c>
      <c r="F267" t="s">
        <v>119</v>
      </c>
      <c r="G267" t="s">
        <v>119</v>
      </c>
      <c r="H267" t="s">
        <v>121</v>
      </c>
      <c r="I267" t="s">
        <v>123</v>
      </c>
      <c r="J267" t="s">
        <v>123</v>
      </c>
      <c r="K267" t="s">
        <v>138</v>
      </c>
      <c r="L267" t="s">
        <v>119</v>
      </c>
      <c r="M267" t="s">
        <v>119</v>
      </c>
      <c r="N267" t="s">
        <v>134</v>
      </c>
      <c r="O267" t="s">
        <v>119</v>
      </c>
      <c r="P267">
        <f>ROUND(VLOOKUP(A267,'limit ded'!A$1:G$301,5,FALSE)*100,0)</f>
        <v>0</v>
      </c>
      <c r="Q267">
        <f>ROUND(VLOOKUP(A267,'limit ded'!A$1:G$301,6,FALSE)*100,0)</f>
        <v>100</v>
      </c>
      <c r="R267">
        <f>ROUND(VLOOKUP(A267,'limit ded'!A$1:G$301,7,FALSE)*100,0)</f>
        <v>0</v>
      </c>
      <c r="S267" s="34" t="s">
        <v>138</v>
      </c>
      <c r="T267" s="43"/>
      <c r="U267" s="43"/>
      <c r="V267" s="43"/>
    </row>
    <row r="268" spans="1:22" x14ac:dyDescent="0.25">
      <c r="A268" t="str">
        <f t="shared" si="4"/>
        <v>IcelandWindstormCommercial</v>
      </c>
      <c r="B268" t="s">
        <v>31</v>
      </c>
      <c r="C268" t="s">
        <v>105</v>
      </c>
      <c r="D268" t="s">
        <v>67</v>
      </c>
      <c r="E268" t="s">
        <v>132</v>
      </c>
      <c r="F268" t="s">
        <v>121</v>
      </c>
      <c r="G268" s="43" t="s">
        <v>139</v>
      </c>
      <c r="H268" t="s">
        <v>121</v>
      </c>
      <c r="I268" t="s">
        <v>123</v>
      </c>
      <c r="J268" t="s">
        <v>123</v>
      </c>
      <c r="K268" s="43" t="s">
        <v>121</v>
      </c>
      <c r="L268" t="s">
        <v>119</v>
      </c>
      <c r="M268" t="s">
        <v>126</v>
      </c>
      <c r="N268" t="s">
        <v>134</v>
      </c>
      <c r="O268" t="s">
        <v>126</v>
      </c>
      <c r="P268">
        <f>ROUND(VLOOKUP(A268,'limit ded'!A$1:G$301,5,FALSE)*100,0)</f>
        <v>1</v>
      </c>
      <c r="Q268">
        <f>ROUND(VLOOKUP(A268,'limit ded'!A$1:G$301,6,FALSE)*100,0)</f>
        <v>99</v>
      </c>
      <c r="R268">
        <f>ROUND(VLOOKUP(A268,'limit ded'!A$1:G$301,7,FALSE)*100,0)</f>
        <v>0</v>
      </c>
      <c r="S268" s="34" t="s">
        <v>202</v>
      </c>
      <c r="T268" s="43"/>
      <c r="U268" s="43"/>
      <c r="V268" s="43"/>
    </row>
    <row r="269" spans="1:22" x14ac:dyDescent="0.25">
      <c r="A269" t="str">
        <f t="shared" si="4"/>
        <v>IcelandWindstormResidential</v>
      </c>
      <c r="B269" t="s">
        <v>31</v>
      </c>
      <c r="C269" t="s">
        <v>106</v>
      </c>
      <c r="D269" t="s">
        <v>67</v>
      </c>
      <c r="E269" t="s">
        <v>132</v>
      </c>
      <c r="F269" t="s">
        <v>121</v>
      </c>
      <c r="G269" s="43" t="s">
        <v>139</v>
      </c>
      <c r="H269" t="s">
        <v>121</v>
      </c>
      <c r="I269" t="s">
        <v>123</v>
      </c>
      <c r="J269" t="s">
        <v>123</v>
      </c>
      <c r="K269" t="s">
        <v>121</v>
      </c>
      <c r="L269" t="s">
        <v>119</v>
      </c>
      <c r="M269" t="s">
        <v>126</v>
      </c>
      <c r="N269" t="s">
        <v>134</v>
      </c>
      <c r="O269" t="s">
        <v>126</v>
      </c>
      <c r="P269">
        <f>ROUND(VLOOKUP(A269,'limit ded'!A$1:G$301,5,FALSE)*100,0)</f>
        <v>1</v>
      </c>
      <c r="Q269">
        <f>ROUND(VLOOKUP(A269,'limit ded'!A$1:G$301,6,FALSE)*100,0)</f>
        <v>99</v>
      </c>
      <c r="R269">
        <f>ROUND(VLOOKUP(A269,'limit ded'!A$1:G$301,7,FALSE)*100,0)</f>
        <v>0</v>
      </c>
      <c r="S269" s="34" t="s">
        <v>202</v>
      </c>
      <c r="T269" s="43"/>
      <c r="U269" s="43"/>
      <c r="V269" s="43"/>
    </row>
    <row r="270" spans="1:22" x14ac:dyDescent="0.25">
      <c r="A270" t="str">
        <f t="shared" si="4"/>
        <v>IrelandWindstormCommercial</v>
      </c>
      <c r="B270" t="s">
        <v>33</v>
      </c>
      <c r="C270" t="s">
        <v>105</v>
      </c>
      <c r="D270" t="s">
        <v>67</v>
      </c>
      <c r="E270" t="s">
        <v>120</v>
      </c>
      <c r="F270" t="s">
        <v>121</v>
      </c>
      <c r="G270" t="s">
        <v>122</v>
      </c>
      <c r="H270" t="s">
        <v>121</v>
      </c>
      <c r="I270" t="s">
        <v>123</v>
      </c>
      <c r="J270" t="s">
        <v>123</v>
      </c>
      <c r="K270" t="s">
        <v>121</v>
      </c>
      <c r="L270" t="s">
        <v>119</v>
      </c>
      <c r="M270" t="s">
        <v>119</v>
      </c>
      <c r="N270" t="s">
        <v>134</v>
      </c>
      <c r="O270" t="s">
        <v>119</v>
      </c>
      <c r="P270">
        <f>ROUND(VLOOKUP(A270,'limit ded'!A$1:G$301,5,FALSE)*100,0)</f>
        <v>2</v>
      </c>
      <c r="Q270">
        <f>ROUND(VLOOKUP(A270,'limit ded'!A$1:G$301,6,FALSE)*100,0)</f>
        <v>95</v>
      </c>
      <c r="R270">
        <f>ROUND(VLOOKUP(A270,'limit ded'!A$1:G$301,7,FALSE)*100,0)</f>
        <v>3</v>
      </c>
      <c r="S270" s="34" t="s">
        <v>234</v>
      </c>
      <c r="T270" s="43"/>
      <c r="U270" s="43"/>
      <c r="V270" s="43"/>
    </row>
    <row r="271" spans="1:22" x14ac:dyDescent="0.25">
      <c r="A271" t="str">
        <f t="shared" si="4"/>
        <v>IrelandWindstormResidential</v>
      </c>
      <c r="B271" t="s">
        <v>33</v>
      </c>
      <c r="C271" t="s">
        <v>106</v>
      </c>
      <c r="D271" t="s">
        <v>67</v>
      </c>
      <c r="E271" t="s">
        <v>120</v>
      </c>
      <c r="F271" t="s">
        <v>121</v>
      </c>
      <c r="G271" t="s">
        <v>122</v>
      </c>
      <c r="H271" t="s">
        <v>121</v>
      </c>
      <c r="I271" t="s">
        <v>123</v>
      </c>
      <c r="J271" t="s">
        <v>123</v>
      </c>
      <c r="K271" t="s">
        <v>121</v>
      </c>
      <c r="L271" t="s">
        <v>119</v>
      </c>
      <c r="M271" t="s">
        <v>119</v>
      </c>
      <c r="N271" t="s">
        <v>134</v>
      </c>
      <c r="O271" t="s">
        <v>119</v>
      </c>
      <c r="P271">
        <f>ROUND(VLOOKUP(A271,'limit ded'!A$1:G$301,5,FALSE)*100,0)</f>
        <v>0</v>
      </c>
      <c r="Q271">
        <f>ROUND(VLOOKUP(A271,'limit ded'!A$1:G$301,6,FALSE)*100,0)</f>
        <v>100</v>
      </c>
      <c r="R271">
        <f>ROUND(VLOOKUP(A271,'limit ded'!A$1:G$301,7,FALSE)*100,0)</f>
        <v>0</v>
      </c>
      <c r="S271" s="44" t="s">
        <v>232</v>
      </c>
      <c r="T271" s="43"/>
      <c r="U271" s="43"/>
      <c r="V271" s="43"/>
    </row>
    <row r="272" spans="1:22" x14ac:dyDescent="0.25">
      <c r="A272" t="str">
        <f t="shared" si="4"/>
        <v>ItalyWindstormCommercial</v>
      </c>
      <c r="B272" t="s">
        <v>35</v>
      </c>
      <c r="C272" t="s">
        <v>105</v>
      </c>
      <c r="D272" t="s">
        <v>67</v>
      </c>
      <c r="E272" t="s">
        <v>120</v>
      </c>
      <c r="F272" t="s">
        <v>121</v>
      </c>
      <c r="G272" t="s">
        <v>121</v>
      </c>
      <c r="H272" t="s">
        <v>121</v>
      </c>
      <c r="I272" t="s">
        <v>123</v>
      </c>
      <c r="J272" t="s">
        <v>123</v>
      </c>
      <c r="K272" t="s">
        <v>129</v>
      </c>
      <c r="L272" t="s">
        <v>119</v>
      </c>
      <c r="M272" t="s">
        <v>133</v>
      </c>
      <c r="N272" t="s">
        <v>131</v>
      </c>
      <c r="O272" t="s">
        <v>126</v>
      </c>
      <c r="P272">
        <f>ROUND(VLOOKUP(A272,'limit ded'!A$1:G$301,5,FALSE)*100,0)</f>
        <v>2</v>
      </c>
      <c r="Q272">
        <f>ROUND(VLOOKUP(A272,'limit ded'!A$1:G$301,6,FALSE)*100,0)</f>
        <v>78</v>
      </c>
      <c r="R272">
        <f>ROUND(VLOOKUP(A272,'limit ded'!A$1:G$301,7,FALSE)*100,0)</f>
        <v>20</v>
      </c>
      <c r="S272" s="34" t="s">
        <v>221</v>
      </c>
      <c r="T272" s="43"/>
      <c r="U272" s="43"/>
      <c r="V272" s="43"/>
    </row>
    <row r="273" spans="1:22" x14ac:dyDescent="0.25">
      <c r="A273" t="str">
        <f t="shared" si="4"/>
        <v>ItalyWindstormResidential</v>
      </c>
      <c r="B273" t="s">
        <v>35</v>
      </c>
      <c r="C273" t="s">
        <v>106</v>
      </c>
      <c r="D273" t="s">
        <v>67</v>
      </c>
      <c r="E273" t="s">
        <v>120</v>
      </c>
      <c r="F273" t="s">
        <v>121</v>
      </c>
      <c r="G273" t="s">
        <v>121</v>
      </c>
      <c r="H273" t="s">
        <v>121</v>
      </c>
      <c r="I273" t="s">
        <v>123</v>
      </c>
      <c r="J273" t="s">
        <v>123</v>
      </c>
      <c r="K273" t="s">
        <v>129</v>
      </c>
      <c r="L273" t="s">
        <v>119</v>
      </c>
      <c r="M273" t="s">
        <v>133</v>
      </c>
      <c r="N273" t="s">
        <v>131</v>
      </c>
      <c r="O273" t="s">
        <v>126</v>
      </c>
      <c r="P273">
        <f>ROUND(VLOOKUP(A273,'limit ded'!A$1:G$301,5,FALSE)*100,0)</f>
        <v>4</v>
      </c>
      <c r="Q273">
        <f>ROUND(VLOOKUP(A273,'limit ded'!A$1:G$301,6,FALSE)*100,0)</f>
        <v>83</v>
      </c>
      <c r="R273">
        <f>ROUND(VLOOKUP(A273,'limit ded'!A$1:G$301,7,FALSE)*100,0)</f>
        <v>14</v>
      </c>
      <c r="S273" s="34" t="s">
        <v>221</v>
      </c>
      <c r="T273" s="43"/>
      <c r="U273" s="43"/>
      <c r="V273" s="43"/>
    </row>
    <row r="274" spans="1:22" x14ac:dyDescent="0.25">
      <c r="A274" t="str">
        <f t="shared" si="4"/>
        <v>LatviaWindstormCommercial</v>
      </c>
      <c r="B274" t="s">
        <v>37</v>
      </c>
      <c r="C274" t="s">
        <v>105</v>
      </c>
      <c r="D274" t="s">
        <v>67</v>
      </c>
      <c r="E274" t="s">
        <v>120</v>
      </c>
      <c r="F274" t="s">
        <v>121</v>
      </c>
      <c r="G274" t="s">
        <v>121</v>
      </c>
      <c r="H274" t="s">
        <v>121</v>
      </c>
      <c r="I274" t="s">
        <v>123</v>
      </c>
      <c r="J274" t="s">
        <v>123</v>
      </c>
      <c r="K274" t="s">
        <v>129</v>
      </c>
      <c r="L274" t="s">
        <v>119</v>
      </c>
      <c r="M274" t="s">
        <v>130</v>
      </c>
      <c r="N274" t="s">
        <v>134</v>
      </c>
      <c r="O274" t="s">
        <v>126</v>
      </c>
      <c r="P274">
        <f>ROUND(VLOOKUP(A274,'limit ded'!A$1:G$301,5,FALSE)*100,0)</f>
        <v>1</v>
      </c>
      <c r="Q274">
        <f>ROUND(VLOOKUP(A274,'limit ded'!A$1:G$301,6,FALSE)*100,0)</f>
        <v>65</v>
      </c>
      <c r="R274">
        <f>ROUND(VLOOKUP(A274,'limit ded'!A$1:G$301,7,FALSE)*100,0)</f>
        <v>34</v>
      </c>
      <c r="S274" s="34" t="s">
        <v>144</v>
      </c>
      <c r="T274" s="43"/>
      <c r="U274" s="43"/>
      <c r="V274" s="43"/>
    </row>
    <row r="275" spans="1:22" x14ac:dyDescent="0.25">
      <c r="A275" t="str">
        <f t="shared" si="4"/>
        <v>LatviaWindstormResidential</v>
      </c>
      <c r="B275" t="s">
        <v>37</v>
      </c>
      <c r="C275" t="s">
        <v>106</v>
      </c>
      <c r="D275" t="s">
        <v>67</v>
      </c>
      <c r="E275" t="s">
        <v>120</v>
      </c>
      <c r="F275" t="s">
        <v>121</v>
      </c>
      <c r="G275" t="s">
        <v>121</v>
      </c>
      <c r="H275" t="s">
        <v>121</v>
      </c>
      <c r="I275" t="s">
        <v>123</v>
      </c>
      <c r="J275" t="s">
        <v>123</v>
      </c>
      <c r="K275" t="s">
        <v>129</v>
      </c>
      <c r="L275" t="s">
        <v>119</v>
      </c>
      <c r="M275" t="s">
        <v>130</v>
      </c>
      <c r="N275" t="s">
        <v>134</v>
      </c>
      <c r="O275" t="s">
        <v>126</v>
      </c>
      <c r="P275">
        <f>ROUND(VLOOKUP(A275,'limit ded'!A$1:G$301,5,FALSE)*100,0)</f>
        <v>0</v>
      </c>
      <c r="Q275">
        <f>ROUND(VLOOKUP(A275,'limit ded'!A$1:G$301,6,FALSE)*100,0)</f>
        <v>98</v>
      </c>
      <c r="R275">
        <f>ROUND(VLOOKUP(A275,'limit ded'!A$1:G$301,7,FALSE)*100,0)</f>
        <v>2</v>
      </c>
      <c r="S275" s="34" t="s">
        <v>144</v>
      </c>
      <c r="T275" s="43"/>
      <c r="U275" s="43"/>
      <c r="V275" s="43"/>
    </row>
    <row r="276" spans="1:22" x14ac:dyDescent="0.25">
      <c r="A276" t="str">
        <f t="shared" si="4"/>
        <v>LiechtensteinWindstormCommercial</v>
      </c>
      <c r="B276" t="s">
        <v>39</v>
      </c>
      <c r="C276" t="s">
        <v>105</v>
      </c>
      <c r="D276" t="s">
        <v>67</v>
      </c>
      <c r="E276" t="s">
        <v>132</v>
      </c>
      <c r="F276" t="s">
        <v>135</v>
      </c>
      <c r="G276" t="s">
        <v>139</v>
      </c>
      <c r="H276" t="s">
        <v>135</v>
      </c>
      <c r="I276" t="s">
        <v>123</v>
      </c>
      <c r="J276" t="s">
        <v>123</v>
      </c>
      <c r="K276" t="s">
        <v>124</v>
      </c>
      <c r="L276" t="s">
        <v>125</v>
      </c>
      <c r="M276" t="s">
        <v>126</v>
      </c>
      <c r="N276" t="s">
        <v>127</v>
      </c>
      <c r="O276" t="s">
        <v>126</v>
      </c>
      <c r="P276">
        <f>ROUND(VLOOKUP(A276,'limit ded'!A$1:G$301,5,FALSE)*100,0)</f>
        <v>0</v>
      </c>
      <c r="Q276">
        <f>ROUND(VLOOKUP(A276,'limit ded'!A$1:G$301,6,FALSE)*100,0)</f>
        <v>100</v>
      </c>
      <c r="R276">
        <f>ROUND(VLOOKUP(A276,'limit ded'!A$1:G$301,7,FALSE)*100,0)</f>
        <v>0</v>
      </c>
      <c r="S276" s="34" t="s">
        <v>215</v>
      </c>
      <c r="T276" s="43"/>
      <c r="U276" s="43"/>
      <c r="V276" s="43"/>
    </row>
    <row r="277" spans="1:22" x14ac:dyDescent="0.25">
      <c r="A277" t="str">
        <f t="shared" si="4"/>
        <v>LiechtensteinWindstormResidential</v>
      </c>
      <c r="B277" t="s">
        <v>39</v>
      </c>
      <c r="C277" t="s">
        <v>106</v>
      </c>
      <c r="D277" t="s">
        <v>67</v>
      </c>
      <c r="E277" t="s">
        <v>132</v>
      </c>
      <c r="F277" t="s">
        <v>135</v>
      </c>
      <c r="G277" t="s">
        <v>139</v>
      </c>
      <c r="H277" t="s">
        <v>135</v>
      </c>
      <c r="I277" t="s">
        <v>123</v>
      </c>
      <c r="J277" t="s">
        <v>123</v>
      </c>
      <c r="K277" t="s">
        <v>124</v>
      </c>
      <c r="L277" t="s">
        <v>125</v>
      </c>
      <c r="M277" t="s">
        <v>126</v>
      </c>
      <c r="N277" t="s">
        <v>127</v>
      </c>
      <c r="O277" t="s">
        <v>126</v>
      </c>
      <c r="P277">
        <f>ROUND(VLOOKUP(A277,'limit ded'!A$1:G$301,5,FALSE)*100,0)</f>
        <v>0</v>
      </c>
      <c r="Q277">
        <f>ROUND(VLOOKUP(A277,'limit ded'!A$1:G$301,6,FALSE)*100,0)</f>
        <v>100</v>
      </c>
      <c r="R277">
        <f>ROUND(VLOOKUP(A277,'limit ded'!A$1:G$301,7,FALSE)*100,0)</f>
        <v>0</v>
      </c>
      <c r="S277" s="34" t="s">
        <v>215</v>
      </c>
      <c r="T277" s="43"/>
      <c r="U277" s="43"/>
      <c r="V277" s="43"/>
    </row>
    <row r="278" spans="1:22" x14ac:dyDescent="0.25">
      <c r="A278" t="str">
        <f t="shared" si="4"/>
        <v>LithuaniaWindstormCommercial</v>
      </c>
      <c r="B278" t="s">
        <v>41</v>
      </c>
      <c r="C278" t="s">
        <v>105</v>
      </c>
      <c r="D278" t="s">
        <v>67</v>
      </c>
      <c r="E278" t="s">
        <v>119</v>
      </c>
      <c r="F278" t="s">
        <v>121</v>
      </c>
      <c r="G278" t="s">
        <v>122</v>
      </c>
      <c r="H278" t="s">
        <v>121</v>
      </c>
      <c r="I278" t="s">
        <v>123</v>
      </c>
      <c r="J278" t="s">
        <v>123</v>
      </c>
      <c r="K278" t="s">
        <v>129</v>
      </c>
      <c r="L278" t="s">
        <v>119</v>
      </c>
      <c r="M278" t="s">
        <v>126</v>
      </c>
      <c r="N278" s="43" t="s">
        <v>131</v>
      </c>
      <c r="O278" t="s">
        <v>126</v>
      </c>
      <c r="P278">
        <f>ROUND(VLOOKUP(A278,'limit ded'!A$1:G$301,5,FALSE)*100,0)</f>
        <v>1</v>
      </c>
      <c r="Q278">
        <f>ROUND(VLOOKUP(A278,'limit ded'!A$1:G$301,6,FALSE)*100,0)</f>
        <v>98</v>
      </c>
      <c r="R278">
        <f>ROUND(VLOOKUP(A278,'limit ded'!A$1:G$301,7,FALSE)*100,0)</f>
        <v>1</v>
      </c>
      <c r="S278" s="34" t="s">
        <v>296</v>
      </c>
      <c r="T278" s="43"/>
      <c r="U278" s="43"/>
      <c r="V278" s="43"/>
    </row>
    <row r="279" spans="1:22" x14ac:dyDescent="0.25">
      <c r="A279" t="str">
        <f t="shared" si="4"/>
        <v>LithuaniaWindstormResidential</v>
      </c>
      <c r="B279" t="s">
        <v>41</v>
      </c>
      <c r="C279" t="s">
        <v>106</v>
      </c>
      <c r="D279" t="s">
        <v>67</v>
      </c>
      <c r="E279" t="s">
        <v>119</v>
      </c>
      <c r="F279" t="s">
        <v>121</v>
      </c>
      <c r="G279" t="s">
        <v>122</v>
      </c>
      <c r="H279" t="s">
        <v>121</v>
      </c>
      <c r="I279" t="s">
        <v>123</v>
      </c>
      <c r="J279" t="s">
        <v>123</v>
      </c>
      <c r="K279" t="s">
        <v>129</v>
      </c>
      <c r="L279" t="s">
        <v>131</v>
      </c>
      <c r="M279" t="s">
        <v>126</v>
      </c>
      <c r="N279" s="43" t="s">
        <v>131</v>
      </c>
      <c r="O279" t="s">
        <v>126</v>
      </c>
      <c r="P279">
        <f>ROUND(VLOOKUP(A279,'limit ded'!A$1:G$301,5,FALSE)*100,0)</f>
        <v>0</v>
      </c>
      <c r="Q279">
        <f>ROUND(VLOOKUP(A279,'limit ded'!A$1:G$301,6,FALSE)*100,0)</f>
        <v>100</v>
      </c>
      <c r="R279">
        <f>ROUND(VLOOKUP(A279,'limit ded'!A$1:G$301,7,FALSE)*100,0)</f>
        <v>0</v>
      </c>
      <c r="S279" s="34" t="s">
        <v>296</v>
      </c>
      <c r="T279" s="43"/>
      <c r="U279" s="43"/>
      <c r="V279" s="43"/>
    </row>
    <row r="280" spans="1:22" x14ac:dyDescent="0.25">
      <c r="A280" t="str">
        <f t="shared" si="4"/>
        <v>LuxembourgWindstormCommercial</v>
      </c>
      <c r="B280" t="s">
        <v>43</v>
      </c>
      <c r="C280" t="s">
        <v>105</v>
      </c>
      <c r="D280" t="s">
        <v>67</v>
      </c>
      <c r="E280" t="s">
        <v>120</v>
      </c>
      <c r="F280" t="s">
        <v>121</v>
      </c>
      <c r="G280" t="s">
        <v>122</v>
      </c>
      <c r="H280" t="s">
        <v>121</v>
      </c>
      <c r="I280" t="s">
        <v>123</v>
      </c>
      <c r="J280" t="s">
        <v>123</v>
      </c>
      <c r="K280" t="s">
        <v>129</v>
      </c>
      <c r="L280" t="s">
        <v>125</v>
      </c>
      <c r="M280" t="s">
        <v>126</v>
      </c>
      <c r="N280" t="s">
        <v>127</v>
      </c>
      <c r="O280" t="s">
        <v>126</v>
      </c>
      <c r="P280">
        <f>ROUND(VLOOKUP(A280,'limit ded'!A$1:G$301,5,FALSE)*100,0)</f>
        <v>0</v>
      </c>
      <c r="Q280">
        <f>ROUND(VLOOKUP(A280,'limit ded'!A$1:G$301,6,FALSE)*100,0)</f>
        <v>73</v>
      </c>
      <c r="R280">
        <f>ROUND(VLOOKUP(A280,'limit ded'!A$1:G$301,7,FALSE)*100,0)</f>
        <v>27</v>
      </c>
      <c r="S280" s="34" t="s">
        <v>144</v>
      </c>
      <c r="T280" s="43"/>
      <c r="U280" s="43"/>
      <c r="V280" s="43"/>
    </row>
    <row r="281" spans="1:22" x14ac:dyDescent="0.25">
      <c r="A281" t="str">
        <f t="shared" si="4"/>
        <v>LuxembourgWindstormResidential</v>
      </c>
      <c r="B281" t="s">
        <v>43</v>
      </c>
      <c r="C281" t="s">
        <v>106</v>
      </c>
      <c r="D281" t="s">
        <v>67</v>
      </c>
      <c r="E281" t="s">
        <v>120</v>
      </c>
      <c r="F281" t="s">
        <v>121</v>
      </c>
      <c r="G281" t="s">
        <v>122</v>
      </c>
      <c r="H281" t="s">
        <v>121</v>
      </c>
      <c r="I281" t="s">
        <v>123</v>
      </c>
      <c r="J281" t="s">
        <v>123</v>
      </c>
      <c r="K281" t="s">
        <v>129</v>
      </c>
      <c r="L281" t="s">
        <v>125</v>
      </c>
      <c r="M281" t="s">
        <v>126</v>
      </c>
      <c r="N281" t="s">
        <v>127</v>
      </c>
      <c r="O281" t="s">
        <v>126</v>
      </c>
      <c r="P281">
        <f>ROUND(VLOOKUP(A281,'limit ded'!A$1:G$301,5,FALSE)*100,0)</f>
        <v>0</v>
      </c>
      <c r="Q281">
        <f>ROUND(VLOOKUP(A281,'limit ded'!A$1:G$301,6,FALSE)*100,0)</f>
        <v>87</v>
      </c>
      <c r="R281">
        <f>ROUND(VLOOKUP(A281,'limit ded'!A$1:G$301,7,FALSE)*100,0)</f>
        <v>13</v>
      </c>
      <c r="S281" s="34" t="s">
        <v>144</v>
      </c>
      <c r="T281" s="43"/>
      <c r="U281" s="43"/>
      <c r="V281" s="43"/>
    </row>
    <row r="282" spans="1:22" x14ac:dyDescent="0.25">
      <c r="A282" t="str">
        <f t="shared" si="4"/>
        <v>MaltaWindstormCommercial</v>
      </c>
      <c r="B282" t="s">
        <v>45</v>
      </c>
      <c r="C282" t="s">
        <v>105</v>
      </c>
      <c r="D282" t="s">
        <v>67</v>
      </c>
      <c r="E282" t="s">
        <v>120</v>
      </c>
      <c r="F282" t="s">
        <v>121</v>
      </c>
      <c r="G282" t="s">
        <v>122</v>
      </c>
      <c r="H282" t="s">
        <v>121</v>
      </c>
      <c r="I282" t="s">
        <v>137</v>
      </c>
      <c r="J282" s="43" t="s">
        <v>123</v>
      </c>
      <c r="K282" s="43" t="s">
        <v>129</v>
      </c>
      <c r="L282" t="s">
        <v>119</v>
      </c>
      <c r="M282" t="s">
        <v>133</v>
      </c>
      <c r="N282" t="s">
        <v>198</v>
      </c>
      <c r="O282" t="s">
        <v>126</v>
      </c>
      <c r="P282">
        <f>ROUND(VLOOKUP(A282,'limit ded'!A$1:G$301,5,FALSE)*100,0)</f>
        <v>0</v>
      </c>
      <c r="Q282">
        <f>ROUND(VLOOKUP(A282,'limit ded'!A$1:G$301,6,FALSE)*100,0)</f>
        <v>98</v>
      </c>
      <c r="R282">
        <f>ROUND(VLOOKUP(A282,'limit ded'!A$1:G$301,7,FALSE)*100,0)</f>
        <v>2</v>
      </c>
      <c r="S282" s="34" t="s">
        <v>201</v>
      </c>
      <c r="T282" s="43"/>
      <c r="U282" s="43"/>
      <c r="V282" s="43"/>
    </row>
    <row r="283" spans="1:22" x14ac:dyDescent="0.25">
      <c r="A283" t="str">
        <f t="shared" si="4"/>
        <v>MaltaWindstormResidential</v>
      </c>
      <c r="B283" t="s">
        <v>45</v>
      </c>
      <c r="C283" t="s">
        <v>106</v>
      </c>
      <c r="D283" t="s">
        <v>67</v>
      </c>
      <c r="E283" t="s">
        <v>132</v>
      </c>
      <c r="F283" t="s">
        <v>121</v>
      </c>
      <c r="G283" t="s">
        <v>122</v>
      </c>
      <c r="H283" t="s">
        <v>121</v>
      </c>
      <c r="I283" t="s">
        <v>137</v>
      </c>
      <c r="J283" s="43" t="s">
        <v>123</v>
      </c>
      <c r="K283" s="43" t="s">
        <v>129</v>
      </c>
      <c r="L283" t="s">
        <v>119</v>
      </c>
      <c r="M283" t="s">
        <v>133</v>
      </c>
      <c r="N283" t="s">
        <v>198</v>
      </c>
      <c r="O283" t="s">
        <v>126</v>
      </c>
      <c r="P283">
        <f>ROUND(VLOOKUP(A283,'limit ded'!A$1:G$301,5,FALSE)*100,0)</f>
        <v>0</v>
      </c>
      <c r="Q283">
        <f>ROUND(VLOOKUP(A283,'limit ded'!A$1:G$301,6,FALSE)*100,0)</f>
        <v>100</v>
      </c>
      <c r="R283">
        <f>ROUND(VLOOKUP(A283,'limit ded'!A$1:G$301,7,FALSE)*100,0)</f>
        <v>0</v>
      </c>
      <c r="S283" s="34" t="s">
        <v>201</v>
      </c>
      <c r="T283" s="43"/>
      <c r="U283" s="43"/>
      <c r="V283" s="43"/>
    </row>
    <row r="284" spans="1:22" x14ac:dyDescent="0.25">
      <c r="A284" t="str">
        <f t="shared" si="4"/>
        <v>NetherlandsWindstormCommercial</v>
      </c>
      <c r="B284" t="s">
        <v>47</v>
      </c>
      <c r="C284" t="s">
        <v>105</v>
      </c>
      <c r="D284" t="s">
        <v>67</v>
      </c>
      <c r="E284" t="s">
        <v>120</v>
      </c>
      <c r="F284" t="s">
        <v>121</v>
      </c>
      <c r="G284" t="s">
        <v>122</v>
      </c>
      <c r="H284" t="s">
        <v>121</v>
      </c>
      <c r="I284" t="s">
        <v>123</v>
      </c>
      <c r="J284" t="s">
        <v>123</v>
      </c>
      <c r="K284" t="s">
        <v>129</v>
      </c>
      <c r="L284" t="s">
        <v>125</v>
      </c>
      <c r="M284" t="s">
        <v>126</v>
      </c>
      <c r="N284" t="s">
        <v>127</v>
      </c>
      <c r="O284" t="s">
        <v>126</v>
      </c>
      <c r="P284">
        <f>ROUND(VLOOKUP(A284,'limit ded'!A$1:G$301,5,FALSE)*100,0)</f>
        <v>0</v>
      </c>
      <c r="Q284">
        <f>ROUND(VLOOKUP(A284,'limit ded'!A$1:G$301,6,FALSE)*100,0)</f>
        <v>90</v>
      </c>
      <c r="R284">
        <f>ROUND(VLOOKUP(A284,'limit ded'!A$1:G$301,7,FALSE)*100,0)</f>
        <v>10</v>
      </c>
      <c r="S284" s="34" t="s">
        <v>240</v>
      </c>
      <c r="T284" s="43"/>
      <c r="U284" s="43"/>
      <c r="V284" s="43"/>
    </row>
    <row r="285" spans="1:22" x14ac:dyDescent="0.25">
      <c r="A285" t="str">
        <f t="shared" si="4"/>
        <v>NetherlandsWindstormResidential</v>
      </c>
      <c r="B285" t="s">
        <v>47</v>
      </c>
      <c r="C285" t="s">
        <v>106</v>
      </c>
      <c r="D285" t="s">
        <v>67</v>
      </c>
      <c r="E285" t="s">
        <v>120</v>
      </c>
      <c r="F285" t="s">
        <v>121</v>
      </c>
      <c r="G285" t="s">
        <v>122</v>
      </c>
      <c r="H285" t="s">
        <v>121</v>
      </c>
      <c r="I285" t="s">
        <v>123</v>
      </c>
      <c r="J285" t="s">
        <v>123</v>
      </c>
      <c r="K285" t="s">
        <v>129</v>
      </c>
      <c r="L285" t="s">
        <v>125</v>
      </c>
      <c r="M285" t="s">
        <v>126</v>
      </c>
      <c r="N285" t="s">
        <v>127</v>
      </c>
      <c r="O285" t="s">
        <v>126</v>
      </c>
      <c r="P285">
        <f>ROUND(VLOOKUP(A285,'limit ded'!A$1:G$301,5,FALSE)*100,0)</f>
        <v>0</v>
      </c>
      <c r="Q285">
        <f>ROUND(VLOOKUP(A285,'limit ded'!A$1:G$301,6,FALSE)*100,0)</f>
        <v>87</v>
      </c>
      <c r="R285">
        <f>ROUND(VLOOKUP(A285,'limit ded'!A$1:G$301,7,FALSE)*100,0)</f>
        <v>13</v>
      </c>
      <c r="S285" s="34" t="s">
        <v>240</v>
      </c>
      <c r="T285" s="43"/>
      <c r="U285" s="43"/>
      <c r="V285" s="43"/>
    </row>
    <row r="286" spans="1:22" x14ac:dyDescent="0.25">
      <c r="A286" t="str">
        <f t="shared" si="4"/>
        <v>NorwayWindstormCommercial</v>
      </c>
      <c r="B286" t="s">
        <v>49</v>
      </c>
      <c r="C286" t="s">
        <v>105</v>
      </c>
      <c r="D286" t="s">
        <v>67</v>
      </c>
      <c r="E286" t="s">
        <v>132</v>
      </c>
      <c r="F286" t="s">
        <v>135</v>
      </c>
      <c r="G286" t="s">
        <v>122</v>
      </c>
      <c r="H286" t="s">
        <v>121</v>
      </c>
      <c r="I286" t="s">
        <v>128</v>
      </c>
      <c r="J286" t="s">
        <v>128</v>
      </c>
      <c r="K286" t="s">
        <v>124</v>
      </c>
      <c r="L286" t="s">
        <v>119</v>
      </c>
      <c r="M286" t="s">
        <v>126</v>
      </c>
      <c r="N286" t="s">
        <v>127</v>
      </c>
      <c r="O286" t="s">
        <v>126</v>
      </c>
      <c r="P286">
        <f>ROUND(VLOOKUP(A286,'limit ded'!A$1:G$301,5,FALSE)*100,0)</f>
        <v>0</v>
      </c>
      <c r="Q286">
        <f>ROUND(VLOOKUP(A286,'limit ded'!A$1:G$301,6,FALSE)*100,0)</f>
        <v>95</v>
      </c>
      <c r="R286">
        <f>ROUND(VLOOKUP(A286,'limit ded'!A$1:G$301,7,FALSE)*100,0)</f>
        <v>5</v>
      </c>
      <c r="S286" s="34" t="s">
        <v>300</v>
      </c>
      <c r="T286" s="43"/>
      <c r="U286" s="43"/>
      <c r="V286" s="43"/>
    </row>
    <row r="287" spans="1:22" x14ac:dyDescent="0.25">
      <c r="A287" t="str">
        <f t="shared" si="4"/>
        <v>NorwayWindstormResidential</v>
      </c>
      <c r="B287" t="s">
        <v>49</v>
      </c>
      <c r="C287" t="s">
        <v>106</v>
      </c>
      <c r="D287" t="s">
        <v>67</v>
      </c>
      <c r="E287" t="s">
        <v>132</v>
      </c>
      <c r="F287" t="s">
        <v>135</v>
      </c>
      <c r="G287" t="s">
        <v>122</v>
      </c>
      <c r="H287" t="s">
        <v>121</v>
      </c>
      <c r="I287" t="s">
        <v>128</v>
      </c>
      <c r="J287" t="s">
        <v>128</v>
      </c>
      <c r="K287" t="s">
        <v>124</v>
      </c>
      <c r="L287" t="s">
        <v>119</v>
      </c>
      <c r="M287" t="s">
        <v>126</v>
      </c>
      <c r="N287" t="s">
        <v>127</v>
      </c>
      <c r="O287" t="s">
        <v>126</v>
      </c>
      <c r="P287">
        <f>ROUND(VLOOKUP(A287,'limit ded'!A$1:G$301,5,FALSE)*100,0)</f>
        <v>0</v>
      </c>
      <c r="Q287">
        <f>ROUND(VLOOKUP(A287,'limit ded'!A$1:G$301,6,FALSE)*100,0)</f>
        <v>98</v>
      </c>
      <c r="R287">
        <f>ROUND(VLOOKUP(A287,'limit ded'!A$1:G$301,7,FALSE)*100,0)</f>
        <v>1</v>
      </c>
      <c r="S287" s="34" t="s">
        <v>300</v>
      </c>
      <c r="T287" s="43"/>
      <c r="U287" s="43"/>
      <c r="V287" s="43"/>
    </row>
    <row r="288" spans="1:22" x14ac:dyDescent="0.25">
      <c r="A288" t="str">
        <f t="shared" si="4"/>
        <v>PolandWindstormCommercial</v>
      </c>
      <c r="B288" t="s">
        <v>51</v>
      </c>
      <c r="C288" t="s">
        <v>105</v>
      </c>
      <c r="D288" t="s">
        <v>67</v>
      </c>
      <c r="E288" t="s">
        <v>120</v>
      </c>
      <c r="F288" t="s">
        <v>121</v>
      </c>
      <c r="G288" t="s">
        <v>122</v>
      </c>
      <c r="H288" t="s">
        <v>121</v>
      </c>
      <c r="I288" t="s">
        <v>123</v>
      </c>
      <c r="J288" t="s">
        <v>123</v>
      </c>
      <c r="K288" t="s">
        <v>129</v>
      </c>
      <c r="L288" t="s">
        <v>125</v>
      </c>
      <c r="M288" t="s">
        <v>133</v>
      </c>
      <c r="N288" t="s">
        <v>127</v>
      </c>
      <c r="O288" t="s">
        <v>126</v>
      </c>
      <c r="P288">
        <f>ROUND(VLOOKUP(A288,'limit ded'!A$1:G$301,5,FALSE)*100,0)</f>
        <v>0</v>
      </c>
      <c r="Q288">
        <f>ROUND(VLOOKUP(A288,'limit ded'!A$1:G$301,6,FALSE)*100,0)</f>
        <v>93</v>
      </c>
      <c r="R288">
        <f>ROUND(VLOOKUP(A288,'limit ded'!A$1:G$301,7,FALSE)*100,0)</f>
        <v>7</v>
      </c>
      <c r="S288" s="34" t="s">
        <v>211</v>
      </c>
      <c r="T288" s="43"/>
      <c r="U288" s="43"/>
      <c r="V288" s="43"/>
    </row>
    <row r="289" spans="1:22" x14ac:dyDescent="0.25">
      <c r="A289" t="str">
        <f t="shared" si="4"/>
        <v>PolandWindstormResidential</v>
      </c>
      <c r="B289" t="s">
        <v>51</v>
      </c>
      <c r="C289" t="s">
        <v>106</v>
      </c>
      <c r="D289" t="s">
        <v>67</v>
      </c>
      <c r="E289" t="s">
        <v>120</v>
      </c>
      <c r="F289" t="s">
        <v>121</v>
      </c>
      <c r="G289" t="s">
        <v>122</v>
      </c>
      <c r="H289" t="s">
        <v>121</v>
      </c>
      <c r="I289" t="s">
        <v>123</v>
      </c>
      <c r="J289" t="s">
        <v>123</v>
      </c>
      <c r="K289" t="s">
        <v>129</v>
      </c>
      <c r="L289" t="s">
        <v>125</v>
      </c>
      <c r="M289" t="s">
        <v>133</v>
      </c>
      <c r="N289" t="s">
        <v>127</v>
      </c>
      <c r="O289" t="s">
        <v>126</v>
      </c>
      <c r="P289">
        <f>ROUND(VLOOKUP(A289,'limit ded'!A$1:G$301,5,FALSE)*100,0)</f>
        <v>0</v>
      </c>
      <c r="Q289">
        <f>ROUND(VLOOKUP(A289,'limit ded'!A$1:G$301,6,FALSE)*100,0)</f>
        <v>100</v>
      </c>
      <c r="R289">
        <f>ROUND(VLOOKUP(A289,'limit ded'!A$1:G$301,7,FALSE)*100,0)</f>
        <v>0</v>
      </c>
      <c r="S289" s="34" t="s">
        <v>211</v>
      </c>
      <c r="T289" s="43"/>
      <c r="U289" s="43"/>
      <c r="V289" s="43"/>
    </row>
    <row r="290" spans="1:22" x14ac:dyDescent="0.25">
      <c r="A290" t="str">
        <f t="shared" si="4"/>
        <v>PortugalWindstormCommercial</v>
      </c>
      <c r="B290" t="s">
        <v>53</v>
      </c>
      <c r="C290" t="s">
        <v>105</v>
      </c>
      <c r="D290" t="s">
        <v>67</v>
      </c>
      <c r="E290" t="s">
        <v>132</v>
      </c>
      <c r="F290" t="s">
        <v>121</v>
      </c>
      <c r="G290" t="s">
        <v>122</v>
      </c>
      <c r="H290" t="s">
        <v>121</v>
      </c>
      <c r="I290" t="s">
        <v>123</v>
      </c>
      <c r="J290" t="s">
        <v>123</v>
      </c>
      <c r="K290" t="s">
        <v>129</v>
      </c>
      <c r="L290" t="s">
        <v>119</v>
      </c>
      <c r="M290" t="s">
        <v>133</v>
      </c>
      <c r="N290" t="s">
        <v>134</v>
      </c>
      <c r="O290" t="s">
        <v>126</v>
      </c>
      <c r="P290">
        <f>ROUND(VLOOKUP(A290,'limit ded'!A$1:G$301,5,FALSE)*100,0)</f>
        <v>6</v>
      </c>
      <c r="Q290">
        <f>ROUND(VLOOKUP(A290,'limit ded'!A$1:G$301,6,FALSE)*100,0)</f>
        <v>86</v>
      </c>
      <c r="R290">
        <f>ROUND(VLOOKUP(A290,'limit ded'!A$1:G$301,7,FALSE)*100,0)</f>
        <v>8</v>
      </c>
      <c r="S290" s="34" t="s">
        <v>306</v>
      </c>
      <c r="T290" s="43"/>
      <c r="U290" s="43"/>
      <c r="V290" s="43"/>
    </row>
    <row r="291" spans="1:22" x14ac:dyDescent="0.25">
      <c r="A291" t="str">
        <f t="shared" si="4"/>
        <v>PortugalWindstormResidential</v>
      </c>
      <c r="B291" t="s">
        <v>53</v>
      </c>
      <c r="C291" t="s">
        <v>106</v>
      </c>
      <c r="D291" t="s">
        <v>67</v>
      </c>
      <c r="E291" t="s">
        <v>132</v>
      </c>
      <c r="F291" t="s">
        <v>121</v>
      </c>
      <c r="G291" t="s">
        <v>122</v>
      </c>
      <c r="H291" t="s">
        <v>121</v>
      </c>
      <c r="I291" t="s">
        <v>123</v>
      </c>
      <c r="J291" t="s">
        <v>123</v>
      </c>
      <c r="K291" t="s">
        <v>129</v>
      </c>
      <c r="L291" t="s">
        <v>119</v>
      </c>
      <c r="M291" t="s">
        <v>133</v>
      </c>
      <c r="N291" t="s">
        <v>134</v>
      </c>
      <c r="O291" t="s">
        <v>126</v>
      </c>
      <c r="P291">
        <f>ROUND(VLOOKUP(A291,'limit ded'!A$1:G$301,5,FALSE)*100,0)</f>
        <v>0</v>
      </c>
      <c r="Q291">
        <f>ROUND(VLOOKUP(A291,'limit ded'!A$1:G$301,6,FALSE)*100,0)</f>
        <v>99</v>
      </c>
      <c r="R291">
        <f>ROUND(VLOOKUP(A291,'limit ded'!A$1:G$301,7,FALSE)*100,0)</f>
        <v>1</v>
      </c>
      <c r="S291" s="34" t="s">
        <v>144</v>
      </c>
      <c r="T291" s="43"/>
      <c r="U291" s="43"/>
      <c r="V291" s="43"/>
    </row>
    <row r="292" spans="1:22" x14ac:dyDescent="0.25">
      <c r="A292" t="str">
        <f t="shared" si="4"/>
        <v>RomaniaWindstormCommercial</v>
      </c>
      <c r="B292" t="s">
        <v>55</v>
      </c>
      <c r="C292" t="s">
        <v>105</v>
      </c>
      <c r="D292" t="s">
        <v>67</v>
      </c>
      <c r="E292" t="s">
        <v>120</v>
      </c>
      <c r="F292" t="s">
        <v>121</v>
      </c>
      <c r="G292" t="s">
        <v>122</v>
      </c>
      <c r="H292" t="s">
        <v>121</v>
      </c>
      <c r="I292" t="s">
        <v>123</v>
      </c>
      <c r="J292" t="s">
        <v>123</v>
      </c>
      <c r="K292" t="s">
        <v>129</v>
      </c>
      <c r="L292" t="s">
        <v>134</v>
      </c>
      <c r="M292" t="s">
        <v>130</v>
      </c>
      <c r="N292" t="s">
        <v>198</v>
      </c>
      <c r="O292" t="s">
        <v>133</v>
      </c>
      <c r="P292">
        <f>ROUND(VLOOKUP(A292,'limit ded'!A$1:G$301,5,FALSE)*100,0)</f>
        <v>0</v>
      </c>
      <c r="Q292">
        <f>ROUND(VLOOKUP(A292,'limit ded'!A$1:G$301,6,FALSE)*100,0)</f>
        <v>77</v>
      </c>
      <c r="R292">
        <f>ROUND(VLOOKUP(A292,'limit ded'!A$1:G$301,7,FALSE)*100,0)</f>
        <v>23</v>
      </c>
      <c r="S292" s="34" t="s">
        <v>218</v>
      </c>
      <c r="T292" s="43"/>
      <c r="U292" s="43"/>
      <c r="V292" s="43"/>
    </row>
    <row r="293" spans="1:22" x14ac:dyDescent="0.25">
      <c r="A293" t="str">
        <f t="shared" si="4"/>
        <v>RomaniaWindstormResidential</v>
      </c>
      <c r="B293" t="s">
        <v>55</v>
      </c>
      <c r="C293" t="s">
        <v>106</v>
      </c>
      <c r="D293" t="s">
        <v>67</v>
      </c>
      <c r="E293" t="s">
        <v>120</v>
      </c>
      <c r="F293" t="s">
        <v>121</v>
      </c>
      <c r="G293" t="s">
        <v>122</v>
      </c>
      <c r="H293" t="s">
        <v>121</v>
      </c>
      <c r="I293" t="s">
        <v>123</v>
      </c>
      <c r="J293" t="s">
        <v>123</v>
      </c>
      <c r="K293" t="s">
        <v>129</v>
      </c>
      <c r="L293" t="s">
        <v>134</v>
      </c>
      <c r="M293" t="s">
        <v>130</v>
      </c>
      <c r="N293" t="s">
        <v>198</v>
      </c>
      <c r="O293" t="s">
        <v>133</v>
      </c>
      <c r="P293">
        <f>ROUND(VLOOKUP(A293,'limit ded'!A$1:G$301,5,FALSE)*100,0)</f>
        <v>0</v>
      </c>
      <c r="Q293">
        <f>ROUND(VLOOKUP(A293,'limit ded'!A$1:G$301,6,FALSE)*100,0)</f>
        <v>84</v>
      </c>
      <c r="R293">
        <f>ROUND(VLOOKUP(A293,'limit ded'!A$1:G$301,7,FALSE)*100,0)</f>
        <v>16</v>
      </c>
      <c r="S293" s="34" t="s">
        <v>218</v>
      </c>
      <c r="T293" s="43"/>
      <c r="U293" s="43"/>
      <c r="V293" s="43"/>
    </row>
    <row r="294" spans="1:22" x14ac:dyDescent="0.25">
      <c r="A294" t="str">
        <f t="shared" si="4"/>
        <v>SlovakiaWindstormCommercial</v>
      </c>
      <c r="B294" t="s">
        <v>57</v>
      </c>
      <c r="C294" t="s">
        <v>105</v>
      </c>
      <c r="D294" t="s">
        <v>67</v>
      </c>
      <c r="E294" t="s">
        <v>120</v>
      </c>
      <c r="F294" t="s">
        <v>121</v>
      </c>
      <c r="G294" t="s">
        <v>121</v>
      </c>
      <c r="H294" t="s">
        <v>121</v>
      </c>
      <c r="I294" t="s">
        <v>123</v>
      </c>
      <c r="J294" t="s">
        <v>123</v>
      </c>
      <c r="K294" t="s">
        <v>121</v>
      </c>
      <c r="L294" t="s">
        <v>131</v>
      </c>
      <c r="M294" t="s">
        <v>133</v>
      </c>
      <c r="N294" t="s">
        <v>131</v>
      </c>
      <c r="O294" t="s">
        <v>133</v>
      </c>
      <c r="P294">
        <f>ROUND(VLOOKUP(A294,'limit ded'!A$1:G$301,5,FALSE)*100,0)</f>
        <v>0</v>
      </c>
      <c r="Q294">
        <f>ROUND(VLOOKUP(A294,'limit ded'!A$1:G$301,6,FALSE)*100,0)</f>
        <v>54</v>
      </c>
      <c r="R294">
        <f>ROUND(VLOOKUP(A294,'limit ded'!A$1:G$301,7,FALSE)*100,0)</f>
        <v>46</v>
      </c>
      <c r="S294" s="34" t="s">
        <v>302</v>
      </c>
      <c r="T294" s="43"/>
      <c r="U294" s="43"/>
      <c r="V294" s="43"/>
    </row>
    <row r="295" spans="1:22" x14ac:dyDescent="0.25">
      <c r="A295" t="str">
        <f t="shared" si="4"/>
        <v>SlovakiaWindstormResidential</v>
      </c>
      <c r="B295" t="s">
        <v>57</v>
      </c>
      <c r="C295" t="s">
        <v>106</v>
      </c>
      <c r="D295" t="s">
        <v>67</v>
      </c>
      <c r="E295" t="s">
        <v>120</v>
      </c>
      <c r="F295" t="s">
        <v>121</v>
      </c>
      <c r="G295" t="s">
        <v>121</v>
      </c>
      <c r="H295" t="s">
        <v>121</v>
      </c>
      <c r="I295" t="s">
        <v>123</v>
      </c>
      <c r="J295" t="s">
        <v>123</v>
      </c>
      <c r="K295" t="s">
        <v>121</v>
      </c>
      <c r="L295" t="s">
        <v>134</v>
      </c>
      <c r="M295" t="s">
        <v>130</v>
      </c>
      <c r="N295" t="s">
        <v>131</v>
      </c>
      <c r="O295" t="s">
        <v>130</v>
      </c>
      <c r="P295">
        <f>ROUND(VLOOKUP(A295,'limit ded'!A$1:G$301,5,FALSE)*100,0)</f>
        <v>0</v>
      </c>
      <c r="Q295">
        <f>ROUND(VLOOKUP(A295,'limit ded'!A$1:G$301,6,FALSE)*100,0)</f>
        <v>93</v>
      </c>
      <c r="R295">
        <f>ROUND(VLOOKUP(A295,'limit ded'!A$1:G$301,7,FALSE)*100,0)</f>
        <v>7</v>
      </c>
      <c r="S295" s="34" t="s">
        <v>302</v>
      </c>
      <c r="T295" s="43"/>
      <c r="U295" s="43"/>
      <c r="V295" s="43"/>
    </row>
    <row r="296" spans="1:22" x14ac:dyDescent="0.25">
      <c r="A296" t="str">
        <f t="shared" si="4"/>
        <v>SloveniaWindstormCommercial</v>
      </c>
      <c r="B296" t="s">
        <v>59</v>
      </c>
      <c r="C296" t="s">
        <v>105</v>
      </c>
      <c r="D296" t="s">
        <v>67</v>
      </c>
      <c r="E296" t="s">
        <v>120</v>
      </c>
      <c r="F296" t="s">
        <v>121</v>
      </c>
      <c r="G296" t="s">
        <v>122</v>
      </c>
      <c r="H296" t="s">
        <v>121</v>
      </c>
      <c r="I296" t="s">
        <v>123</v>
      </c>
      <c r="J296" t="s">
        <v>123</v>
      </c>
      <c r="K296" t="s">
        <v>129</v>
      </c>
      <c r="L296" t="s">
        <v>131</v>
      </c>
      <c r="M296" t="s">
        <v>126</v>
      </c>
      <c r="N296" t="s">
        <v>127</v>
      </c>
      <c r="O296" t="s">
        <v>126</v>
      </c>
      <c r="P296">
        <f>ROUND(VLOOKUP(A296,'limit ded'!A$1:G$301,5,FALSE)*100,0)</f>
        <v>0</v>
      </c>
      <c r="Q296">
        <f>ROUND(VLOOKUP(A296,'limit ded'!A$1:G$301,6,FALSE)*100,0)</f>
        <v>98</v>
      </c>
      <c r="R296">
        <f>ROUND(VLOOKUP(A296,'limit ded'!A$1:G$301,7,FALSE)*100,0)</f>
        <v>2</v>
      </c>
      <c r="S296" s="34" t="s">
        <v>190</v>
      </c>
      <c r="T296" s="43"/>
      <c r="U296" s="43"/>
      <c r="V296" s="43"/>
    </row>
    <row r="297" spans="1:22" x14ac:dyDescent="0.25">
      <c r="A297" t="str">
        <f t="shared" si="4"/>
        <v>SloveniaWindstormResidential</v>
      </c>
      <c r="B297" t="s">
        <v>59</v>
      </c>
      <c r="C297" t="s">
        <v>106</v>
      </c>
      <c r="D297" t="s">
        <v>67</v>
      </c>
      <c r="E297" t="s">
        <v>120</v>
      </c>
      <c r="F297" t="s">
        <v>121</v>
      </c>
      <c r="G297" t="s">
        <v>122</v>
      </c>
      <c r="H297" t="s">
        <v>121</v>
      </c>
      <c r="I297" t="s">
        <v>123</v>
      </c>
      <c r="J297" t="s">
        <v>123</v>
      </c>
      <c r="K297" t="s">
        <v>129</v>
      </c>
      <c r="L297" t="s">
        <v>131</v>
      </c>
      <c r="M297" t="s">
        <v>126</v>
      </c>
      <c r="N297" t="s">
        <v>127</v>
      </c>
      <c r="O297" t="s">
        <v>126</v>
      </c>
      <c r="P297">
        <f>ROUND(VLOOKUP(A297,'limit ded'!A$1:G$301,5,FALSE)*100,0)</f>
        <v>0</v>
      </c>
      <c r="Q297">
        <f>ROUND(VLOOKUP(A297,'limit ded'!A$1:G$301,6,FALSE)*100,0)</f>
        <v>100</v>
      </c>
      <c r="R297">
        <f>ROUND(VLOOKUP(A297,'limit ded'!A$1:G$301,7,FALSE)*100,0)</f>
        <v>0</v>
      </c>
      <c r="S297" s="34" t="s">
        <v>190</v>
      </c>
      <c r="T297" s="43"/>
      <c r="U297" s="43"/>
      <c r="V297" s="43"/>
    </row>
    <row r="298" spans="1:22" x14ac:dyDescent="0.25">
      <c r="A298" t="str">
        <f t="shared" si="4"/>
        <v>SpainWindstormCommercial</v>
      </c>
      <c r="B298" t="s">
        <v>61</v>
      </c>
      <c r="C298" t="s">
        <v>105</v>
      </c>
      <c r="D298" t="s">
        <v>67</v>
      </c>
      <c r="E298" t="s">
        <v>132</v>
      </c>
      <c r="F298" t="s">
        <v>135</v>
      </c>
      <c r="G298" t="s">
        <v>122</v>
      </c>
      <c r="H298" t="s">
        <v>121</v>
      </c>
      <c r="I298" t="s">
        <v>136</v>
      </c>
      <c r="J298" s="43" t="s">
        <v>123</v>
      </c>
      <c r="K298" t="s">
        <v>129</v>
      </c>
      <c r="L298" t="s">
        <v>125</v>
      </c>
      <c r="M298" t="s">
        <v>126</v>
      </c>
      <c r="N298" t="s">
        <v>134</v>
      </c>
      <c r="O298" t="s">
        <v>126</v>
      </c>
      <c r="P298">
        <f>ROUND(VLOOKUP(A298,'limit ded'!A$1:G$301,5,FALSE)*100,0)</f>
        <v>7</v>
      </c>
      <c r="Q298">
        <f>ROUND(VLOOKUP(A298,'limit ded'!A$1:G$301,6,FALSE)*100,0)</f>
        <v>83</v>
      </c>
      <c r="R298">
        <f>ROUND(VLOOKUP(A298,'limit ded'!A$1:G$301,7,FALSE)*100,0)</f>
        <v>10</v>
      </c>
      <c r="S298" s="34" t="s">
        <v>216</v>
      </c>
      <c r="T298" s="43"/>
      <c r="U298" s="43"/>
      <c r="V298" s="43"/>
    </row>
    <row r="299" spans="1:22" x14ac:dyDescent="0.25">
      <c r="A299" t="str">
        <f t="shared" si="4"/>
        <v>SpainWindstormResidential</v>
      </c>
      <c r="B299" t="s">
        <v>61</v>
      </c>
      <c r="C299" t="s">
        <v>106</v>
      </c>
      <c r="D299" t="s">
        <v>67</v>
      </c>
      <c r="E299" t="s">
        <v>132</v>
      </c>
      <c r="F299" t="s">
        <v>135</v>
      </c>
      <c r="G299" t="s">
        <v>122</v>
      </c>
      <c r="H299" t="s">
        <v>121</v>
      </c>
      <c r="I299" t="s">
        <v>136</v>
      </c>
      <c r="J299" s="43" t="s">
        <v>123</v>
      </c>
      <c r="K299" t="s">
        <v>129</v>
      </c>
      <c r="L299" t="s">
        <v>125</v>
      </c>
      <c r="M299" t="s">
        <v>126</v>
      </c>
      <c r="N299" t="s">
        <v>134</v>
      </c>
      <c r="O299" t="s">
        <v>126</v>
      </c>
      <c r="P299">
        <f>ROUND(VLOOKUP(A299,'limit ded'!A$1:G$301,5,FALSE)*100,0)</f>
        <v>0</v>
      </c>
      <c r="Q299">
        <f>ROUND(VLOOKUP(A299,'limit ded'!A$1:G$301,6,FALSE)*100,0)</f>
        <v>100</v>
      </c>
      <c r="R299">
        <f>ROUND(VLOOKUP(A299,'limit ded'!A$1:G$301,7,FALSE)*100,0)</f>
        <v>0</v>
      </c>
      <c r="S299" s="34" t="s">
        <v>216</v>
      </c>
      <c r="T299" s="43"/>
      <c r="U299" s="43"/>
      <c r="V299" s="43"/>
    </row>
    <row r="300" spans="1:22" x14ac:dyDescent="0.25">
      <c r="A300" t="str">
        <f t="shared" si="4"/>
        <v>SwedenWindstormCommercial</v>
      </c>
      <c r="B300" t="s">
        <v>63</v>
      </c>
      <c r="C300" t="s">
        <v>105</v>
      </c>
      <c r="D300" t="s">
        <v>67</v>
      </c>
      <c r="E300" t="s">
        <v>120</v>
      </c>
      <c r="F300" t="s">
        <v>121</v>
      </c>
      <c r="G300" t="s">
        <v>122</v>
      </c>
      <c r="H300" t="s">
        <v>121</v>
      </c>
      <c r="I300" t="s">
        <v>123</v>
      </c>
      <c r="J300" t="s">
        <v>123</v>
      </c>
      <c r="K300" s="43" t="s">
        <v>121</v>
      </c>
      <c r="L300" s="43" t="s">
        <v>125</v>
      </c>
      <c r="M300" t="s">
        <v>126</v>
      </c>
      <c r="N300" t="s">
        <v>127</v>
      </c>
      <c r="O300" t="s">
        <v>126</v>
      </c>
      <c r="P300">
        <f>ROUND(VLOOKUP(A300,'limit ded'!A$1:G$301,5,FALSE)*100,0)</f>
        <v>6</v>
      </c>
      <c r="Q300">
        <f>ROUND(VLOOKUP(A300,'limit ded'!A$1:G$301,6,FALSE)*100,0)</f>
        <v>63</v>
      </c>
      <c r="R300">
        <f>ROUND(VLOOKUP(A300,'limit ded'!A$1:G$301,7,FALSE)*100,0)</f>
        <v>31</v>
      </c>
      <c r="S300" s="34" t="s">
        <v>138</v>
      </c>
      <c r="T300" s="43"/>
      <c r="U300" s="43"/>
      <c r="V300" s="43"/>
    </row>
    <row r="301" spans="1:22" x14ac:dyDescent="0.25">
      <c r="A301" t="str">
        <f t="shared" si="4"/>
        <v>SwedenWindstormResidential</v>
      </c>
      <c r="B301" t="s">
        <v>63</v>
      </c>
      <c r="C301" t="s">
        <v>106</v>
      </c>
      <c r="D301" t="s">
        <v>67</v>
      </c>
      <c r="E301" t="s">
        <v>120</v>
      </c>
      <c r="F301" t="s">
        <v>121</v>
      </c>
      <c r="G301" t="s">
        <v>122</v>
      </c>
      <c r="H301" t="s">
        <v>121</v>
      </c>
      <c r="I301" t="s">
        <v>123</v>
      </c>
      <c r="J301" t="s">
        <v>123</v>
      </c>
      <c r="K301" s="43" t="s">
        <v>121</v>
      </c>
      <c r="L301" s="43" t="s">
        <v>125</v>
      </c>
      <c r="M301" t="s">
        <v>126</v>
      </c>
      <c r="N301" s="43" t="s">
        <v>127</v>
      </c>
      <c r="O301" t="s">
        <v>126</v>
      </c>
      <c r="P301">
        <f>ROUND(VLOOKUP(A301,'limit ded'!A$1:G$301,5,FALSE)*100,0)</f>
        <v>0</v>
      </c>
      <c r="Q301">
        <f>ROUND(VLOOKUP(A301,'limit ded'!A$1:G$301,6,FALSE)*100,0)</f>
        <v>100</v>
      </c>
      <c r="R301">
        <f>ROUND(VLOOKUP(A301,'limit ded'!A$1:G$301,7,FALSE)*100,0)</f>
        <v>0</v>
      </c>
      <c r="S301" s="34" t="s">
        <v>138</v>
      </c>
      <c r="T301" s="43"/>
      <c r="U301" s="43"/>
      <c r="V301" s="43"/>
    </row>
    <row r="317" spans="13:14" x14ac:dyDescent="0.25">
      <c r="M317" t="s">
        <v>90</v>
      </c>
      <c r="N317" t="s">
        <v>90</v>
      </c>
    </row>
  </sheetData>
  <autoFilter ref="A1:S30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F6"/>
  <sheetViews>
    <sheetView workbookViewId="0">
      <selection activeCell="E5" sqref="E5"/>
    </sheetView>
  </sheetViews>
  <sheetFormatPr defaultRowHeight="15" x14ac:dyDescent="0.25"/>
  <cols>
    <col min="1" max="1" width="23.28515625" bestFit="1" customWidth="1"/>
    <col min="2" max="2" width="13.140625" bestFit="1" customWidth="1"/>
    <col min="3" max="3" width="10.85546875" bestFit="1" customWidth="1"/>
    <col min="4" max="4" width="19.28515625" bestFit="1" customWidth="1"/>
    <col min="5" max="5" width="16.42578125" bestFit="1" customWidth="1"/>
  </cols>
  <sheetData>
    <row r="1" spans="1:6" x14ac:dyDescent="0.25">
      <c r="A1" s="43" t="s">
        <v>0</v>
      </c>
      <c r="B1" s="43" t="s">
        <v>1</v>
      </c>
      <c r="C1" s="43" t="s">
        <v>3</v>
      </c>
      <c r="D1" s="43" t="s">
        <v>217</v>
      </c>
      <c r="E1" s="43" t="s">
        <v>104</v>
      </c>
    </row>
    <row r="2" spans="1:6" x14ac:dyDescent="0.25">
      <c r="A2" s="43" t="str">
        <f>CONCATENATE(B2,C2)</f>
        <v>LuxembourgWindstorm</v>
      </c>
      <c r="B2" s="43" t="s">
        <v>43</v>
      </c>
      <c r="C2" s="43" t="s">
        <v>67</v>
      </c>
      <c r="D2" s="43">
        <v>375</v>
      </c>
      <c r="E2" s="43">
        <v>236.35</v>
      </c>
    </row>
    <row r="4" spans="1:6" x14ac:dyDescent="0.25">
      <c r="F4" s="43"/>
    </row>
    <row r="5" spans="1:6" x14ac:dyDescent="0.25">
      <c r="F5" s="43"/>
    </row>
    <row r="6" spans="1:6" x14ac:dyDescent="0.25">
      <c r="E6"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E3"/>
  <sheetViews>
    <sheetView workbookViewId="0">
      <selection activeCell="E10" sqref="E10"/>
    </sheetView>
  </sheetViews>
  <sheetFormatPr defaultRowHeight="15" x14ac:dyDescent="0.25"/>
  <cols>
    <col min="1" max="1" width="23.42578125" bestFit="1" customWidth="1"/>
    <col min="2" max="2" width="13.140625" bestFit="1" customWidth="1"/>
    <col min="3" max="3" width="11" bestFit="1" customWidth="1"/>
    <col min="4" max="4" width="19.28515625" bestFit="1" customWidth="1"/>
    <col min="5" max="5" width="16.42578125" bestFit="1" customWidth="1"/>
  </cols>
  <sheetData>
    <row r="1" spans="1:5" x14ac:dyDescent="0.25">
      <c r="A1" t="s">
        <v>0</v>
      </c>
      <c r="B1" t="s">
        <v>1</v>
      </c>
      <c r="C1" t="s">
        <v>3</v>
      </c>
      <c r="D1" t="s">
        <v>103</v>
      </c>
      <c r="E1" t="s">
        <v>104</v>
      </c>
    </row>
    <row r="2" spans="1:5" x14ac:dyDescent="0.25">
      <c r="A2" t="str">
        <f>CONCATENATE(B2,C2)</f>
        <v>LiechtensteinWindstorm</v>
      </c>
      <c r="B2" s="43" t="s">
        <v>39</v>
      </c>
      <c r="C2" t="s">
        <v>67</v>
      </c>
      <c r="D2">
        <v>14</v>
      </c>
      <c r="E2">
        <v>14</v>
      </c>
    </row>
    <row r="3" spans="1:5" x14ac:dyDescent="0.25">
      <c r="A3" s="43"/>
      <c r="B3" s="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workbookViewId="0">
      <selection activeCell="G4" sqref="G4"/>
    </sheetView>
  </sheetViews>
  <sheetFormatPr defaultRowHeight="15" x14ac:dyDescent="0.25"/>
  <sheetData>
    <row r="1" spans="1:5" x14ac:dyDescent="0.25">
      <c r="A1" s="43" t="s">
        <v>0</v>
      </c>
      <c r="B1" s="43" t="s">
        <v>1</v>
      </c>
      <c r="C1" s="43" t="s">
        <v>3</v>
      </c>
      <c r="D1" s="43" t="s">
        <v>103</v>
      </c>
      <c r="E1" s="43" t="s">
        <v>104</v>
      </c>
    </row>
    <row r="2" spans="1:5" x14ac:dyDescent="0.25">
      <c r="A2" t="str">
        <f>CONCATENATE(B2,C2)</f>
        <v>IcelandEarthquake</v>
      </c>
      <c r="B2" t="s">
        <v>31</v>
      </c>
      <c r="C2" t="s">
        <v>65</v>
      </c>
      <c r="E2">
        <v>131.32</v>
      </c>
    </row>
    <row r="3" spans="1:5" x14ac:dyDescent="0.25">
      <c r="A3" s="43" t="str">
        <f>CONCATENATE(B3,C3)</f>
        <v>IcelandFlood*</v>
      </c>
      <c r="B3" s="43" t="s">
        <v>31</v>
      </c>
      <c r="C3" t="s">
        <v>176</v>
      </c>
      <c r="E3" s="43">
        <v>21.56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election activeCell="F5" sqref="F5"/>
    </sheetView>
  </sheetViews>
  <sheetFormatPr defaultRowHeight="15" x14ac:dyDescent="0.25"/>
  <cols>
    <col min="8" max="8" width="10" bestFit="1" customWidth="1"/>
  </cols>
  <sheetData>
    <row r="1" spans="1:8" x14ac:dyDescent="0.25">
      <c r="A1" s="43" t="s">
        <v>0</v>
      </c>
      <c r="B1" s="43" t="s">
        <v>1</v>
      </c>
      <c r="C1" s="43" t="s">
        <v>3</v>
      </c>
      <c r="D1" s="43" t="s">
        <v>103</v>
      </c>
      <c r="E1" s="43" t="s">
        <v>104</v>
      </c>
    </row>
    <row r="2" spans="1:8" x14ac:dyDescent="0.25">
      <c r="A2" s="43" t="str">
        <f>CONCATENATE(B2,C2)</f>
        <v>SwedenFlood*</v>
      </c>
      <c r="B2" s="43" t="s">
        <v>63</v>
      </c>
      <c r="C2" s="43" t="s">
        <v>176</v>
      </c>
      <c r="D2" s="43"/>
      <c r="E2" s="59">
        <v>142</v>
      </c>
    </row>
    <row r="3" spans="1:8" x14ac:dyDescent="0.25">
      <c r="A3" s="43" t="str">
        <f>CONCATENATE(B3,C3)</f>
        <v>SwedenWildfire</v>
      </c>
      <c r="B3" s="43" t="s">
        <v>63</v>
      </c>
      <c r="C3" t="s">
        <v>66</v>
      </c>
      <c r="E3">
        <v>44.69</v>
      </c>
    </row>
    <row r="9" spans="1:8" x14ac:dyDescent="0.25">
      <c r="H9" s="4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
  <sheetViews>
    <sheetView workbookViewId="0">
      <selection activeCell="J13" sqref="J13"/>
    </sheetView>
  </sheetViews>
  <sheetFormatPr defaultRowHeight="15" x14ac:dyDescent="0.25"/>
  <cols>
    <col min="1" max="1" width="14.42578125" bestFit="1" customWidth="1"/>
    <col min="2" max="2" width="8.28515625" bestFit="1" customWidth="1"/>
    <col min="5" max="5" width="16.42578125" bestFit="1" customWidth="1"/>
  </cols>
  <sheetData>
    <row r="1" spans="1:5" x14ac:dyDescent="0.25">
      <c r="A1" t="s">
        <v>0</v>
      </c>
      <c r="B1" t="s">
        <v>1</v>
      </c>
      <c r="C1" t="s">
        <v>3</v>
      </c>
      <c r="D1" t="s">
        <v>103</v>
      </c>
      <c r="E1" t="s">
        <v>104</v>
      </c>
    </row>
    <row r="2" spans="1:5" x14ac:dyDescent="0.25">
      <c r="A2" t="str">
        <f>CONCATENATE(B2,C2)</f>
        <v>BelgiumFlood*</v>
      </c>
      <c r="B2" t="s">
        <v>7</v>
      </c>
      <c r="C2" t="s">
        <v>176</v>
      </c>
      <c r="E2">
        <v>2139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
  <sheetViews>
    <sheetView workbookViewId="0">
      <selection activeCell="D1" sqref="D1"/>
    </sheetView>
  </sheetViews>
  <sheetFormatPr defaultRowHeight="15" x14ac:dyDescent="0.25"/>
  <cols>
    <col min="1" max="1" width="9.140625" style="43"/>
    <col min="4" max="4" width="19.28515625" bestFit="1" customWidth="1"/>
    <col min="5" max="5" width="16.42578125" bestFit="1" customWidth="1"/>
    <col min="6" max="6" width="9.28515625" bestFit="1" customWidth="1"/>
    <col min="7" max="8" width="13.85546875" bestFit="1" customWidth="1"/>
    <col min="9" max="9" width="17.85546875" bestFit="1" customWidth="1"/>
  </cols>
  <sheetData>
    <row r="1" spans="1:5" x14ac:dyDescent="0.25">
      <c r="A1" s="43" t="s">
        <v>0</v>
      </c>
      <c r="B1" s="43" t="s">
        <v>1</v>
      </c>
      <c r="C1" s="43" t="s">
        <v>3</v>
      </c>
      <c r="D1" s="43" t="s">
        <v>103</v>
      </c>
      <c r="E1" s="43" t="s">
        <v>104</v>
      </c>
    </row>
    <row r="2" spans="1:5" x14ac:dyDescent="0.25">
      <c r="A2" s="43" t="str">
        <f>CONCATENATE(B2,C2)</f>
        <v>MaltaWindstorm</v>
      </c>
      <c r="B2" s="43" t="s">
        <v>45</v>
      </c>
      <c r="C2" s="43" t="s">
        <v>67</v>
      </c>
      <c r="D2" s="43"/>
      <c r="E2" s="43">
        <v>3.68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7"/>
  <sheetViews>
    <sheetView workbookViewId="0">
      <selection activeCell="D1" sqref="D1"/>
    </sheetView>
  </sheetViews>
  <sheetFormatPr defaultRowHeight="15" x14ac:dyDescent="0.25"/>
  <cols>
    <col min="1" max="1" width="38.28515625" customWidth="1"/>
    <col min="3" max="3" width="10.85546875" bestFit="1" customWidth="1"/>
    <col min="4" max="4" width="19.28515625" bestFit="1" customWidth="1"/>
    <col min="5" max="5" width="16.42578125" bestFit="1" customWidth="1"/>
    <col min="8" max="8" width="26.140625" bestFit="1" customWidth="1"/>
    <col min="15" max="15" width="14" style="58" bestFit="1" customWidth="1"/>
    <col min="16" max="16" width="10.140625" bestFit="1" customWidth="1"/>
    <col min="17" max="17" width="11.7109375" bestFit="1" customWidth="1"/>
  </cols>
  <sheetData>
    <row r="1" spans="1:17" x14ac:dyDescent="0.25">
      <c r="A1" s="43" t="s">
        <v>0</v>
      </c>
      <c r="B1" s="43" t="s">
        <v>1</v>
      </c>
      <c r="C1" s="43" t="s">
        <v>3</v>
      </c>
      <c r="D1" s="43" t="s">
        <v>103</v>
      </c>
      <c r="E1" s="43" t="s">
        <v>104</v>
      </c>
      <c r="O1" s="22"/>
      <c r="P1" s="22"/>
      <c r="Q1" s="22"/>
    </row>
    <row r="2" spans="1:17" x14ac:dyDescent="0.25">
      <c r="A2" t="str">
        <f>CONCATENATE(B2,C2)</f>
        <v>FinlandWindstorm</v>
      </c>
      <c r="B2" t="s">
        <v>21</v>
      </c>
      <c r="C2" t="s">
        <v>67</v>
      </c>
      <c r="E2">
        <v>181.2</v>
      </c>
      <c r="O2" s="22"/>
      <c r="P2" s="22"/>
      <c r="Q2" s="22"/>
    </row>
    <row r="3" spans="1:17" x14ac:dyDescent="0.25">
      <c r="A3" s="43" t="str">
        <f t="shared" ref="A3" si="0">CONCATENATE(B3,C3)</f>
        <v>FinlandFlood*</v>
      </c>
      <c r="B3" s="43" t="s">
        <v>21</v>
      </c>
      <c r="C3" t="s">
        <v>176</v>
      </c>
      <c r="E3">
        <v>18.2</v>
      </c>
      <c r="O3" s="22"/>
      <c r="P3" s="22"/>
      <c r="Q3" s="22"/>
    </row>
    <row r="4" spans="1:17" s="43" customFormat="1" x14ac:dyDescent="0.25">
      <c r="O4" s="22"/>
      <c r="P4" s="22"/>
      <c r="Q4" s="22"/>
    </row>
    <row r="5" spans="1:17" x14ac:dyDescent="0.25">
      <c r="A5" s="43"/>
      <c r="B5" s="51"/>
      <c r="O5" s="22"/>
      <c r="P5" s="22"/>
      <c r="Q5" s="22"/>
    </row>
    <row r="6" spans="1:17" x14ac:dyDescent="0.25">
      <c r="A6" s="48"/>
      <c r="B6" s="44"/>
      <c r="O6" s="22"/>
      <c r="P6" s="22"/>
      <c r="Q6" s="22"/>
    </row>
    <row r="7" spans="1:17" x14ac:dyDescent="0.25">
      <c r="A7" s="43"/>
      <c r="B7" s="52"/>
      <c r="O7" s="22"/>
      <c r="P7" s="22"/>
      <c r="Q7" s="22"/>
    </row>
    <row r="8" spans="1:17" x14ac:dyDescent="0.25">
      <c r="A8" s="48"/>
      <c r="B8" s="54"/>
      <c r="O8" s="22"/>
      <c r="P8" s="22"/>
      <c r="Q8" s="22"/>
    </row>
    <row r="9" spans="1:17" x14ac:dyDescent="0.25">
      <c r="A9" s="50"/>
      <c r="B9" s="44"/>
      <c r="O9" s="22"/>
      <c r="P9" s="22"/>
      <c r="Q9" s="22"/>
    </row>
    <row r="10" spans="1:17" x14ac:dyDescent="0.25">
      <c r="A10" s="49"/>
      <c r="B10" s="44"/>
      <c r="O10" s="22"/>
      <c r="P10" s="22"/>
      <c r="Q10" s="22"/>
    </row>
    <row r="11" spans="1:17" x14ac:dyDescent="0.25">
      <c r="A11" s="53"/>
      <c r="B11" s="44"/>
      <c r="O11" s="22"/>
      <c r="P11" s="22"/>
      <c r="Q11" s="22"/>
    </row>
    <row r="12" spans="1:17" x14ac:dyDescent="0.25">
      <c r="A12" s="43"/>
      <c r="B12" s="44"/>
      <c r="O12" s="22"/>
      <c r="P12" s="22"/>
      <c r="Q12" s="22"/>
    </row>
    <row r="13" spans="1:17" x14ac:dyDescent="0.25">
      <c r="O13" s="22"/>
      <c r="P13" s="22"/>
      <c r="Q13" s="22"/>
    </row>
    <row r="14" spans="1:17" x14ac:dyDescent="0.25">
      <c r="A14" s="55"/>
      <c r="O14" s="22"/>
      <c r="P14" s="22"/>
      <c r="Q14" s="22"/>
    </row>
    <row r="15" spans="1:17" x14ac:dyDescent="0.25">
      <c r="O15" s="22"/>
      <c r="P15" s="22"/>
      <c r="Q15" s="22"/>
    </row>
    <row r="16" spans="1:17" x14ac:dyDescent="0.25">
      <c r="A16" s="47"/>
      <c r="B16" s="56"/>
      <c r="O16" s="22"/>
      <c r="P16" s="22"/>
      <c r="Q16" s="22"/>
    </row>
    <row r="17" spans="1:17" x14ac:dyDescent="0.25">
      <c r="A17" s="46"/>
      <c r="B17" s="44"/>
      <c r="O17" s="22"/>
      <c r="P17" s="22"/>
      <c r="Q17" s="22"/>
    </row>
    <row r="18" spans="1:17" x14ac:dyDescent="0.25">
      <c r="A18" s="46"/>
      <c r="B18" s="44"/>
      <c r="O18" s="22"/>
      <c r="P18" s="22"/>
      <c r="Q18" s="22"/>
    </row>
    <row r="19" spans="1:17" x14ac:dyDescent="0.25">
      <c r="A19" s="46"/>
      <c r="B19" s="44"/>
    </row>
    <row r="20" spans="1:17" x14ac:dyDescent="0.25">
      <c r="A20" s="46"/>
      <c r="B20" s="44"/>
    </row>
    <row r="21" spans="1:17" x14ac:dyDescent="0.25">
      <c r="A21" s="46"/>
      <c r="B21" s="44"/>
    </row>
    <row r="22" spans="1:17" x14ac:dyDescent="0.25">
      <c r="B22" s="44"/>
    </row>
    <row r="23" spans="1:17" x14ac:dyDescent="0.25">
      <c r="B23" s="45"/>
    </row>
    <row r="24" spans="1:17" x14ac:dyDescent="0.25">
      <c r="B24" s="44"/>
    </row>
    <row r="25" spans="1:17" x14ac:dyDescent="0.25">
      <c r="B25" s="44"/>
    </row>
    <row r="26" spans="1:17" x14ac:dyDescent="0.25">
      <c r="B26" s="44"/>
    </row>
    <row r="27" spans="1:17" x14ac:dyDescent="0.25">
      <c r="B27" s="44"/>
    </row>
    <row r="28" spans="1:17" x14ac:dyDescent="0.25">
      <c r="B28" s="46"/>
    </row>
    <row r="29" spans="1:17" x14ac:dyDescent="0.25">
      <c r="B29" s="46"/>
    </row>
    <row r="30" spans="1:17" x14ac:dyDescent="0.25">
      <c r="B30" s="46"/>
    </row>
    <row r="31" spans="1:17" x14ac:dyDescent="0.25">
      <c r="B31" s="46"/>
    </row>
    <row r="34" spans="2:2" x14ac:dyDescent="0.25">
      <c r="B34" s="47"/>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4"/>
    </row>
    <row r="45" spans="2:2" x14ac:dyDescent="0.25">
      <c r="B45" s="47"/>
    </row>
    <row r="46" spans="2:2" x14ac:dyDescent="0.25">
      <c r="B46" s="46"/>
    </row>
    <row r="47" spans="2:2" x14ac:dyDescent="0.25">
      <c r="B47" s="4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0"/>
  <sheetViews>
    <sheetView workbookViewId="0">
      <selection activeCell="G1" sqref="G1"/>
    </sheetView>
  </sheetViews>
  <sheetFormatPr defaultRowHeight="15" x14ac:dyDescent="0.25"/>
  <cols>
    <col min="1" max="1" width="25.7109375" customWidth="1"/>
    <col min="3" max="3" width="10.85546875" bestFit="1" customWidth="1"/>
    <col min="5" max="5" width="19.85546875" bestFit="1" customWidth="1"/>
  </cols>
  <sheetData>
    <row r="1" spans="1:10" x14ac:dyDescent="0.25">
      <c r="A1" t="s">
        <v>0</v>
      </c>
      <c r="B1" t="s">
        <v>1</v>
      </c>
      <c r="C1" t="s">
        <v>3</v>
      </c>
      <c r="D1" t="s">
        <v>103</v>
      </c>
      <c r="E1" t="s">
        <v>104</v>
      </c>
    </row>
    <row r="2" spans="1:10" x14ac:dyDescent="0.25">
      <c r="A2" t="str">
        <f>CONCATENATE(B2,C2)</f>
        <v>Czech RepublicFlood*</v>
      </c>
      <c r="B2" t="s">
        <v>15</v>
      </c>
      <c r="C2" t="s">
        <v>176</v>
      </c>
      <c r="E2">
        <v>3629.7869999999998</v>
      </c>
    </row>
    <row r="3" spans="1:10" x14ac:dyDescent="0.25">
      <c r="A3" s="37" t="str">
        <f t="shared" ref="A3" si="0">CONCATENATE(B3,C3)</f>
        <v>Czech RepublicWindstorm</v>
      </c>
      <c r="B3" s="37" t="s">
        <v>15</v>
      </c>
      <c r="C3" t="s">
        <v>67</v>
      </c>
      <c r="E3">
        <v>848.58749999999998</v>
      </c>
    </row>
    <row r="4" spans="1:10" s="37" customFormat="1" x14ac:dyDescent="0.25"/>
    <row r="5" spans="1:10" s="37" customFormat="1" x14ac:dyDescent="0.25"/>
    <row r="6" spans="1:10" s="37" customFormat="1" x14ac:dyDescent="0.25"/>
    <row r="7" spans="1:10" s="37" customFormat="1" x14ac:dyDescent="0.25"/>
    <row r="8" spans="1:10" x14ac:dyDescent="0.25">
      <c r="A8" s="38" t="s">
        <v>177</v>
      </c>
    </row>
    <row r="10" spans="1:10" x14ac:dyDescent="0.25">
      <c r="F10" t="s">
        <v>3</v>
      </c>
    </row>
    <row r="11" spans="1:10" x14ac:dyDescent="0.25">
      <c r="F11" t="s">
        <v>178</v>
      </c>
      <c r="G11">
        <v>66.381963699978201</v>
      </c>
      <c r="H11">
        <v>2211.4440703122527</v>
      </c>
      <c r="I11">
        <v>2211.4440703122527</v>
      </c>
    </row>
    <row r="12" spans="1:10" x14ac:dyDescent="0.25">
      <c r="F12" t="s">
        <v>178</v>
      </c>
      <c r="G12">
        <v>59.237865733654097</v>
      </c>
      <c r="H12">
        <v>675.24377363371616</v>
      </c>
      <c r="I12">
        <v>675.24377363371616</v>
      </c>
    </row>
    <row r="13" spans="1:10" x14ac:dyDescent="0.25">
      <c r="F13" t="s">
        <v>178</v>
      </c>
      <c r="G13">
        <v>85.9716422479773</v>
      </c>
      <c r="H13">
        <v>350.7202981307409</v>
      </c>
      <c r="I13">
        <v>350.7202981307409</v>
      </c>
    </row>
    <row r="14" spans="1:10" x14ac:dyDescent="0.25">
      <c r="F14" t="s">
        <v>179</v>
      </c>
      <c r="G14">
        <v>100</v>
      </c>
      <c r="H14">
        <v>216</v>
      </c>
      <c r="J14">
        <v>216</v>
      </c>
    </row>
    <row r="15" spans="1:10" x14ac:dyDescent="0.25">
      <c r="F15" t="s">
        <v>179</v>
      </c>
      <c r="G15">
        <v>100</v>
      </c>
      <c r="H15">
        <v>136</v>
      </c>
      <c r="J15">
        <v>136</v>
      </c>
    </row>
    <row r="16" spans="1:10" x14ac:dyDescent="0.25">
      <c r="F16" t="s">
        <v>180</v>
      </c>
    </row>
    <row r="17" spans="6:10" x14ac:dyDescent="0.25">
      <c r="F17" t="s">
        <v>179</v>
      </c>
      <c r="G17">
        <v>76.518679204023599</v>
      </c>
      <c r="H17">
        <v>116.31146920701174</v>
      </c>
      <c r="J17">
        <v>116.31146920701174</v>
      </c>
    </row>
    <row r="18" spans="6:10" x14ac:dyDescent="0.25">
      <c r="F18" t="s">
        <v>178</v>
      </c>
      <c r="G18">
        <v>79.173802755302901</v>
      </c>
      <c r="H18">
        <v>104.47900330827495</v>
      </c>
      <c r="I18">
        <v>104.47900330827495</v>
      </c>
    </row>
    <row r="19" spans="6:10" x14ac:dyDescent="0.25">
      <c r="F19" t="s">
        <v>179</v>
      </c>
      <c r="G19">
        <v>80.472285151978994</v>
      </c>
      <c r="H19">
        <v>93.895680801530972</v>
      </c>
      <c r="J19">
        <v>93.895680801530972</v>
      </c>
    </row>
    <row r="20" spans="6:10" x14ac:dyDescent="0.25">
      <c r="F20" t="s">
        <v>178</v>
      </c>
      <c r="G20">
        <v>80.472285151978994</v>
      </c>
      <c r="H20">
        <v>91.658885864490813</v>
      </c>
      <c r="I20">
        <v>91.658885864490813</v>
      </c>
    </row>
    <row r="21" spans="6:10" x14ac:dyDescent="0.25">
      <c r="F21" t="s">
        <v>179</v>
      </c>
      <c r="G21">
        <v>85.9716422479773</v>
      </c>
      <c r="H21">
        <v>72.628599811897928</v>
      </c>
      <c r="J21">
        <v>72.628599811897928</v>
      </c>
    </row>
    <row r="22" spans="6:10" x14ac:dyDescent="0.25">
      <c r="F22" t="s">
        <v>178</v>
      </c>
      <c r="G22">
        <v>80.472285151978994</v>
      </c>
      <c r="H22">
        <v>76.796626171712731</v>
      </c>
      <c r="I22">
        <v>76.796626171712731</v>
      </c>
    </row>
    <row r="23" spans="6:10" x14ac:dyDescent="0.25">
      <c r="F23" t="s">
        <v>179</v>
      </c>
      <c r="G23">
        <v>90.460179313361095</v>
      </c>
      <c r="H23">
        <v>63.851299476109666</v>
      </c>
      <c r="J23">
        <v>63.851299476109666</v>
      </c>
    </row>
    <row r="24" spans="6:10" x14ac:dyDescent="0.25">
      <c r="F24" t="s">
        <v>179</v>
      </c>
      <c r="G24">
        <v>79.4563043953641</v>
      </c>
      <c r="H24">
        <v>68.213592882835258</v>
      </c>
      <c r="J24">
        <v>68.213592882835258</v>
      </c>
    </row>
    <row r="25" spans="6:10" x14ac:dyDescent="0.25">
      <c r="F25" t="s">
        <v>181</v>
      </c>
      <c r="G25">
        <v>88.573452875574006</v>
      </c>
      <c r="H25">
        <v>54.689072659329902</v>
      </c>
      <c r="I25">
        <v>27.344536329664951</v>
      </c>
      <c r="J25">
        <v>27.344536329664951</v>
      </c>
    </row>
    <row r="26" spans="6:10" x14ac:dyDescent="0.25">
      <c r="F26" t="s">
        <v>178</v>
      </c>
      <c r="G26">
        <v>74.3963874917997</v>
      </c>
      <c r="H26">
        <v>53.766051482552129</v>
      </c>
      <c r="I26">
        <v>53.766051482552129</v>
      </c>
    </row>
    <row r="27" spans="6:10" x14ac:dyDescent="0.25">
      <c r="F27" t="s">
        <v>178</v>
      </c>
      <c r="G27">
        <v>84.730478897878896</v>
      </c>
      <c r="H27">
        <v>38.333313374926625</v>
      </c>
      <c r="I27">
        <v>38.333313374926625</v>
      </c>
    </row>
    <row r="28" spans="6:10" x14ac:dyDescent="0.25">
      <c r="F28" t="s">
        <v>179</v>
      </c>
      <c r="G28">
        <v>94.349092499453405</v>
      </c>
      <c r="H28">
        <v>29.549833773082149</v>
      </c>
      <c r="J28">
        <v>29.549833773082149</v>
      </c>
    </row>
    <row r="29" spans="6:10" x14ac:dyDescent="0.25">
      <c r="F29" t="s">
        <v>179</v>
      </c>
      <c r="G29">
        <v>95.512967417450298</v>
      </c>
      <c r="H29">
        <v>24.792445089161415</v>
      </c>
      <c r="J29">
        <v>24.792445089161415</v>
      </c>
    </row>
    <row r="30" spans="6:10" x14ac:dyDescent="0.25">
      <c r="I30">
        <v>3629.7865586083321</v>
      </c>
      <c r="J30">
        <v>848.58745737129414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
  <sheetViews>
    <sheetView workbookViewId="0">
      <selection activeCell="G17" sqref="G17"/>
    </sheetView>
  </sheetViews>
  <sheetFormatPr defaultRowHeight="15" x14ac:dyDescent="0.25"/>
  <cols>
    <col min="1" max="1" width="16" bestFit="1" customWidth="1"/>
    <col min="3" max="3" width="11" bestFit="1" customWidth="1"/>
    <col min="4" max="4" width="25.7109375" bestFit="1" customWidth="1"/>
    <col min="5" max="5" width="26.28515625" bestFit="1" customWidth="1"/>
  </cols>
  <sheetData>
    <row r="1" spans="1:5" x14ac:dyDescent="0.25">
      <c r="A1" s="6" t="s">
        <v>0</v>
      </c>
      <c r="B1" s="6" t="s">
        <v>1</v>
      </c>
      <c r="C1" s="6" t="s">
        <v>3</v>
      </c>
      <c r="D1" s="7" t="s">
        <v>74</v>
      </c>
      <c r="E1" s="7" t="s">
        <v>75</v>
      </c>
    </row>
    <row r="2" spans="1:5" x14ac:dyDescent="0.25">
      <c r="A2" t="str">
        <f>CONCATENATE(B2,C2)</f>
        <v>SpainFlood*</v>
      </c>
      <c r="B2" t="s">
        <v>61</v>
      </c>
      <c r="C2" t="s">
        <v>176</v>
      </c>
      <c r="E2">
        <v>7436.15</v>
      </c>
    </row>
    <row r="3" spans="1:5" x14ac:dyDescent="0.25">
      <c r="A3" t="str">
        <f>CONCATENATE(B3,C3)</f>
        <v>SpainEarthquake</v>
      </c>
      <c r="B3" t="s">
        <v>61</v>
      </c>
      <c r="C3" t="s">
        <v>65</v>
      </c>
      <c r="E3">
        <v>600.13</v>
      </c>
    </row>
    <row r="4" spans="1:5" x14ac:dyDescent="0.25">
      <c r="A4" t="str">
        <f>CONCATENATE(B4,C4)</f>
        <v>SpainWindstorm</v>
      </c>
      <c r="B4" t="s">
        <v>61</v>
      </c>
      <c r="C4" t="s">
        <v>67</v>
      </c>
      <c r="E4">
        <v>3319.5150000000003</v>
      </c>
    </row>
    <row r="5" spans="1:5" x14ac:dyDescent="0.25">
      <c r="A5" s="43" t="str">
        <f>CONCATENATE(B5,C5)</f>
        <v>SpainCoastal Flood</v>
      </c>
      <c r="B5" s="43" t="s">
        <v>61</v>
      </c>
      <c r="C5" t="s">
        <v>6</v>
      </c>
      <c r="E5">
        <v>338.18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workbookViewId="0">
      <selection activeCell="F17" sqref="F17"/>
    </sheetView>
  </sheetViews>
  <sheetFormatPr defaultRowHeight="15" x14ac:dyDescent="0.25"/>
  <cols>
    <col min="1" max="1" width="20" bestFit="1" customWidth="1"/>
    <col min="3" max="3" width="12.85546875" bestFit="1" customWidth="1"/>
    <col min="4" max="4" width="19.28515625" bestFit="1" customWidth="1"/>
    <col min="5" max="5" width="19.85546875" bestFit="1" customWidth="1"/>
  </cols>
  <sheetData>
    <row r="1" spans="1:5" x14ac:dyDescent="0.25">
      <c r="A1" s="6" t="s">
        <v>0</v>
      </c>
      <c r="B1" s="6" t="s">
        <v>1</v>
      </c>
      <c r="C1" s="6" t="s">
        <v>3</v>
      </c>
      <c r="D1" s="7" t="s">
        <v>103</v>
      </c>
      <c r="E1" s="7" t="s">
        <v>104</v>
      </c>
    </row>
    <row r="2" spans="1:5" x14ac:dyDescent="0.25">
      <c r="A2" t="str">
        <f>CONCATENATE(B2,C2)</f>
        <v>NorwayFlood*</v>
      </c>
      <c r="B2" t="s">
        <v>49</v>
      </c>
      <c r="C2" t="s">
        <v>176</v>
      </c>
      <c r="E2">
        <v>735</v>
      </c>
    </row>
    <row r="3" spans="1:5" x14ac:dyDescent="0.25">
      <c r="A3" t="str">
        <f t="shared" ref="A3:A4" si="0">CONCATENATE(B3,C3)</f>
        <v>NorwayEarthquake</v>
      </c>
      <c r="B3" t="s">
        <v>49</v>
      </c>
      <c r="C3" t="s">
        <v>65</v>
      </c>
      <c r="D3">
        <v>1.52</v>
      </c>
      <c r="E3">
        <v>1.52</v>
      </c>
    </row>
    <row r="4" spans="1:5" x14ac:dyDescent="0.25">
      <c r="A4" t="str">
        <f t="shared" si="0"/>
        <v>NorwayWindstorm</v>
      </c>
      <c r="B4" t="s">
        <v>49</v>
      </c>
      <c r="C4" t="s">
        <v>67</v>
      </c>
      <c r="E4">
        <v>1182</v>
      </c>
    </row>
    <row r="5" spans="1:5" x14ac:dyDescent="0.25">
      <c r="A5" t="str">
        <f>CONCATENATE(B5,C5)</f>
        <v>NorwayCoastal Flood</v>
      </c>
      <c r="B5" t="s">
        <v>49</v>
      </c>
      <c r="C5" t="s">
        <v>6</v>
      </c>
      <c r="D5">
        <v>154</v>
      </c>
      <c r="E5">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57"/>
  <sheetViews>
    <sheetView workbookViewId="0">
      <selection activeCell="P1" sqref="P1:P5"/>
    </sheetView>
  </sheetViews>
  <sheetFormatPr defaultRowHeight="15" x14ac:dyDescent="0.25"/>
  <cols>
    <col min="6" max="6" width="20.85546875" style="30" customWidth="1"/>
    <col min="7" max="7" width="19.7109375" style="30" customWidth="1"/>
    <col min="8" max="8" width="16" customWidth="1"/>
    <col min="9" max="9" width="16.5703125" customWidth="1"/>
    <col min="10" max="10" width="9.140625" style="30"/>
    <col min="11" max="11" width="64.85546875" bestFit="1" customWidth="1"/>
    <col min="13" max="13" width="26.28515625" bestFit="1" customWidth="1"/>
    <col min="16" max="16" width="9.5703125" bestFit="1" customWidth="1"/>
  </cols>
  <sheetData>
    <row r="1" spans="1:16" x14ac:dyDescent="0.25">
      <c r="A1" t="s">
        <v>153</v>
      </c>
      <c r="B1" t="s">
        <v>3</v>
      </c>
      <c r="C1" t="s">
        <v>154</v>
      </c>
      <c r="D1" t="s">
        <v>1</v>
      </c>
      <c r="E1" t="s">
        <v>1</v>
      </c>
      <c r="F1" s="30" t="s">
        <v>155</v>
      </c>
      <c r="G1" s="30" t="s">
        <v>156</v>
      </c>
      <c r="H1" t="s">
        <v>157</v>
      </c>
      <c r="I1" t="s">
        <v>158</v>
      </c>
      <c r="J1" s="30" t="s">
        <v>159</v>
      </c>
      <c r="K1" t="s">
        <v>236</v>
      </c>
      <c r="L1" t="s">
        <v>160</v>
      </c>
      <c r="M1" t="s">
        <v>161</v>
      </c>
      <c r="O1" t="s">
        <v>187</v>
      </c>
      <c r="P1" s="62">
        <f>AVERAGE(M2:M31)</f>
        <v>2.8</v>
      </c>
    </row>
    <row r="2" spans="1:16" x14ac:dyDescent="0.25">
      <c r="A2" t="str">
        <f>CONCATENATE(E2,B2)</f>
        <v>AustriaWildfire</v>
      </c>
      <c r="B2" t="s">
        <v>66</v>
      </c>
      <c r="C2" t="s">
        <v>162</v>
      </c>
      <c r="D2" t="s">
        <v>5</v>
      </c>
      <c r="E2" t="s">
        <v>4</v>
      </c>
      <c r="F2" s="30">
        <v>6.1985205261279146E-2</v>
      </c>
      <c r="G2" s="30">
        <v>4.2118430806220776E-2</v>
      </c>
      <c r="H2" t="s">
        <v>163</v>
      </c>
      <c r="I2" t="s">
        <v>119</v>
      </c>
      <c r="K2" t="s">
        <v>198</v>
      </c>
      <c r="M2">
        <v>4</v>
      </c>
      <c r="O2" t="s">
        <v>185</v>
      </c>
      <c r="P2" s="62">
        <f>AVERAGE(M32:M61)</f>
        <v>1.9</v>
      </c>
    </row>
    <row r="3" spans="1:16" x14ac:dyDescent="0.25">
      <c r="A3" s="43" t="str">
        <f t="shared" ref="A3:A66" si="0">CONCATENATE(E3,B3)</f>
        <v>BelgiumWildfire</v>
      </c>
      <c r="B3" t="s">
        <v>66</v>
      </c>
      <c r="C3" t="s">
        <v>162</v>
      </c>
      <c r="D3" t="s">
        <v>8</v>
      </c>
      <c r="E3" t="s">
        <v>7</v>
      </c>
      <c r="F3" s="30">
        <v>6.1071680601181719E-2</v>
      </c>
      <c r="G3" s="30">
        <v>4.5791416276458073E-2</v>
      </c>
      <c r="H3" t="s">
        <v>164</v>
      </c>
      <c r="I3" t="s">
        <v>127</v>
      </c>
      <c r="J3" s="30">
        <v>0.9</v>
      </c>
      <c r="K3" t="s">
        <v>127</v>
      </c>
      <c r="L3" t="s">
        <v>165</v>
      </c>
      <c r="M3">
        <v>1</v>
      </c>
      <c r="O3" t="s">
        <v>184</v>
      </c>
      <c r="P3" s="62">
        <f>AVERAGE(M62:M91)</f>
        <v>2.3666666666666667</v>
      </c>
    </row>
    <row r="4" spans="1:16" x14ac:dyDescent="0.25">
      <c r="A4" s="43" t="str">
        <f t="shared" si="0"/>
        <v>BulgariaWildfire</v>
      </c>
      <c r="B4" t="s">
        <v>66</v>
      </c>
      <c r="C4" t="s">
        <v>162</v>
      </c>
      <c r="D4" t="s">
        <v>10</v>
      </c>
      <c r="E4" t="s">
        <v>9</v>
      </c>
      <c r="F4" s="30">
        <v>2.2050164966203892E-2</v>
      </c>
      <c r="G4" s="30">
        <v>4.5530505550701275E-2</v>
      </c>
      <c r="H4" t="s">
        <v>163</v>
      </c>
      <c r="I4" t="s">
        <v>166</v>
      </c>
      <c r="K4" t="s">
        <v>198</v>
      </c>
      <c r="M4">
        <v>4</v>
      </c>
      <c r="O4" t="s">
        <v>188</v>
      </c>
      <c r="P4" s="62">
        <f>AVERAGE(M92:M122)</f>
        <v>2.5161290322580645</v>
      </c>
    </row>
    <row r="5" spans="1:16" x14ac:dyDescent="0.25">
      <c r="A5" s="43" t="str">
        <f t="shared" si="0"/>
        <v>CyprusWildfire</v>
      </c>
      <c r="B5" t="s">
        <v>66</v>
      </c>
      <c r="C5" t="s">
        <v>162</v>
      </c>
      <c r="D5" t="s">
        <v>14</v>
      </c>
      <c r="E5" t="s">
        <v>13</v>
      </c>
      <c r="F5" s="30">
        <v>0.21712903668054861</v>
      </c>
      <c r="G5" s="30">
        <v>0.29035349168300661</v>
      </c>
      <c r="H5" t="s">
        <v>167</v>
      </c>
      <c r="I5" t="s">
        <v>134</v>
      </c>
      <c r="J5" s="30">
        <v>0.3</v>
      </c>
      <c r="K5" t="s">
        <v>131</v>
      </c>
      <c r="M5">
        <v>3</v>
      </c>
      <c r="O5" t="s">
        <v>186</v>
      </c>
      <c r="P5" s="62">
        <f>AVERAGE(M123:M152)</f>
        <v>2.5</v>
      </c>
    </row>
    <row r="6" spans="1:16" x14ac:dyDescent="0.25">
      <c r="A6" s="43" t="str">
        <f t="shared" si="0"/>
        <v>Czech RepublicWildfire</v>
      </c>
      <c r="B6" t="s">
        <v>66</v>
      </c>
      <c r="C6" t="s">
        <v>162</v>
      </c>
      <c r="D6" t="s">
        <v>16</v>
      </c>
      <c r="E6" t="s">
        <v>15</v>
      </c>
      <c r="F6" s="30">
        <v>5.1704990689582252E-2</v>
      </c>
      <c r="G6" s="30">
        <v>0.12196943249618007</v>
      </c>
      <c r="H6" t="s">
        <v>163</v>
      </c>
      <c r="I6" t="s">
        <v>119</v>
      </c>
      <c r="K6" t="s">
        <v>198</v>
      </c>
      <c r="M6">
        <v>4</v>
      </c>
    </row>
    <row r="7" spans="1:16" x14ac:dyDescent="0.25">
      <c r="A7" s="43" t="str">
        <f t="shared" si="0"/>
        <v>GermanyWildfire</v>
      </c>
      <c r="B7" t="s">
        <v>66</v>
      </c>
      <c r="C7" t="s">
        <v>162</v>
      </c>
      <c r="D7" t="s">
        <v>26</v>
      </c>
      <c r="E7" t="s">
        <v>25</v>
      </c>
      <c r="F7" s="30">
        <v>0.64337612592742233</v>
      </c>
      <c r="G7" s="30">
        <v>0.41142604928463028</v>
      </c>
      <c r="H7" t="s">
        <v>133</v>
      </c>
      <c r="I7" t="s">
        <v>127</v>
      </c>
      <c r="J7" s="30" t="s">
        <v>126</v>
      </c>
      <c r="K7" t="s">
        <v>127</v>
      </c>
      <c r="M7">
        <v>1</v>
      </c>
    </row>
    <row r="8" spans="1:16" x14ac:dyDescent="0.25">
      <c r="A8" s="43" t="str">
        <f t="shared" si="0"/>
        <v>DenmarkWildfire</v>
      </c>
      <c r="B8" t="s">
        <v>66</v>
      </c>
      <c r="C8" t="s">
        <v>162</v>
      </c>
      <c r="D8" t="s">
        <v>18</v>
      </c>
      <c r="E8" t="s">
        <v>17</v>
      </c>
      <c r="F8" s="30">
        <v>0.1201218808716103</v>
      </c>
      <c r="G8" s="30">
        <v>8.9503169231030411E-2</v>
      </c>
      <c r="H8" t="s">
        <v>169</v>
      </c>
      <c r="I8" t="s">
        <v>127</v>
      </c>
      <c r="K8" t="s">
        <v>127</v>
      </c>
      <c r="L8" s="39" t="s">
        <v>182</v>
      </c>
      <c r="M8">
        <v>1</v>
      </c>
    </row>
    <row r="9" spans="1:16" x14ac:dyDescent="0.25">
      <c r="A9" s="43" t="str">
        <f t="shared" si="0"/>
        <v>EstoniaWildfire</v>
      </c>
      <c r="B9" t="s">
        <v>66</v>
      </c>
      <c r="C9" t="s">
        <v>162</v>
      </c>
      <c r="D9" t="s">
        <v>20</v>
      </c>
      <c r="E9" t="s">
        <v>19</v>
      </c>
      <c r="F9" s="30">
        <v>0.22962462686525575</v>
      </c>
      <c r="G9" s="30">
        <v>0.16695088618439252</v>
      </c>
      <c r="H9" t="s">
        <v>167</v>
      </c>
      <c r="I9" t="s">
        <v>166</v>
      </c>
      <c r="J9" s="30">
        <v>0.7</v>
      </c>
      <c r="K9" t="s">
        <v>131</v>
      </c>
      <c r="L9" t="s">
        <v>170</v>
      </c>
      <c r="M9">
        <v>3</v>
      </c>
    </row>
    <row r="10" spans="1:16" x14ac:dyDescent="0.25">
      <c r="A10" s="43" t="str">
        <f t="shared" si="0"/>
        <v>GreeceWildfire</v>
      </c>
      <c r="B10" t="s">
        <v>66</v>
      </c>
      <c r="C10" t="s">
        <v>162</v>
      </c>
      <c r="D10" t="s">
        <v>171</v>
      </c>
      <c r="E10" t="s">
        <v>27</v>
      </c>
      <c r="F10" s="30">
        <v>0.10383514034060658</v>
      </c>
      <c r="G10" s="30">
        <v>5.9979789301396282E-2</v>
      </c>
      <c r="H10" t="s">
        <v>163</v>
      </c>
      <c r="I10" t="s">
        <v>125</v>
      </c>
      <c r="J10" s="30">
        <v>0.15</v>
      </c>
      <c r="K10" t="s">
        <v>198</v>
      </c>
      <c r="L10" t="s">
        <v>168</v>
      </c>
      <c r="M10">
        <v>4</v>
      </c>
    </row>
    <row r="11" spans="1:16" x14ac:dyDescent="0.25">
      <c r="A11" s="43" t="str">
        <f t="shared" si="0"/>
        <v>SpainWildfire</v>
      </c>
      <c r="B11" t="s">
        <v>66</v>
      </c>
      <c r="C11" t="s">
        <v>162</v>
      </c>
      <c r="D11" t="s">
        <v>62</v>
      </c>
      <c r="E11" t="s">
        <v>61</v>
      </c>
      <c r="F11" s="30">
        <v>0.27981854857091326</v>
      </c>
      <c r="G11" s="30">
        <v>0.19485620509087218</v>
      </c>
      <c r="H11" t="s">
        <v>164</v>
      </c>
      <c r="I11" t="s">
        <v>134</v>
      </c>
      <c r="K11" t="s">
        <v>127</v>
      </c>
      <c r="M11">
        <v>2</v>
      </c>
    </row>
    <row r="12" spans="1:16" x14ac:dyDescent="0.25">
      <c r="A12" s="43" t="str">
        <f t="shared" si="0"/>
        <v>FinlandWildfire</v>
      </c>
      <c r="B12" t="s">
        <v>66</v>
      </c>
      <c r="C12" t="s">
        <v>162</v>
      </c>
      <c r="D12" t="s">
        <v>22</v>
      </c>
      <c r="E12" t="s">
        <v>21</v>
      </c>
      <c r="F12" s="30">
        <v>1.8512805574478213</v>
      </c>
      <c r="G12" s="30">
        <v>0.9218748085084244</v>
      </c>
      <c r="H12" t="s">
        <v>169</v>
      </c>
      <c r="I12" t="s">
        <v>127</v>
      </c>
      <c r="J12" s="30">
        <v>0.9</v>
      </c>
      <c r="K12" t="s">
        <v>127</v>
      </c>
      <c r="M12">
        <v>1</v>
      </c>
    </row>
    <row r="13" spans="1:16" x14ac:dyDescent="0.25">
      <c r="A13" s="43" t="str">
        <f t="shared" si="0"/>
        <v>FranceWildfire</v>
      </c>
      <c r="B13" t="s">
        <v>66</v>
      </c>
      <c r="C13" t="s">
        <v>162</v>
      </c>
      <c r="D13" t="s">
        <v>24</v>
      </c>
      <c r="E13" t="s">
        <v>23</v>
      </c>
      <c r="F13" s="30">
        <v>0.53140566304624859</v>
      </c>
      <c r="G13" s="30">
        <v>0.36808109482112855</v>
      </c>
      <c r="H13" t="s">
        <v>164</v>
      </c>
      <c r="I13" t="s">
        <v>127</v>
      </c>
      <c r="K13" t="s">
        <v>127</v>
      </c>
      <c r="M13">
        <v>2</v>
      </c>
    </row>
    <row r="14" spans="1:16" x14ac:dyDescent="0.25">
      <c r="A14" s="43" t="str">
        <f t="shared" si="0"/>
        <v>CroatiaWildfire</v>
      </c>
      <c r="B14" t="s">
        <v>66</v>
      </c>
      <c r="C14" t="s">
        <v>162</v>
      </c>
      <c r="D14" t="s">
        <v>12</v>
      </c>
      <c r="E14" t="s">
        <v>11</v>
      </c>
      <c r="F14" s="30">
        <v>8.7441547385048897E-3</v>
      </c>
      <c r="G14" s="30">
        <v>7.5336607719589015E-3</v>
      </c>
      <c r="H14" t="s">
        <v>163</v>
      </c>
      <c r="I14" t="s">
        <v>125</v>
      </c>
      <c r="K14" t="s">
        <v>198</v>
      </c>
      <c r="M14">
        <v>4</v>
      </c>
    </row>
    <row r="15" spans="1:16" x14ac:dyDescent="0.25">
      <c r="A15" s="43" t="str">
        <f t="shared" si="0"/>
        <v>HungaryWildfire</v>
      </c>
      <c r="B15" t="s">
        <v>66</v>
      </c>
      <c r="C15" t="s">
        <v>162</v>
      </c>
      <c r="D15" t="s">
        <v>30</v>
      </c>
      <c r="E15" t="s">
        <v>29</v>
      </c>
      <c r="F15" s="30">
        <v>0.20101962450492544</v>
      </c>
      <c r="G15" s="30">
        <v>0.22224798285777311</v>
      </c>
      <c r="H15" t="s">
        <v>164</v>
      </c>
      <c r="I15" t="s">
        <v>166</v>
      </c>
      <c r="J15" s="30">
        <v>0.75</v>
      </c>
      <c r="K15" t="s">
        <v>131</v>
      </c>
      <c r="M15">
        <v>3</v>
      </c>
    </row>
    <row r="16" spans="1:16" x14ac:dyDescent="0.25">
      <c r="A16" s="43" t="str">
        <f t="shared" si="0"/>
        <v>IrelandWildfire</v>
      </c>
      <c r="B16" t="s">
        <v>66</v>
      </c>
      <c r="C16" t="s">
        <v>162</v>
      </c>
      <c r="D16" t="s">
        <v>34</v>
      </c>
      <c r="E16" t="s">
        <v>33</v>
      </c>
      <c r="F16" s="30">
        <v>0.38287663046182963</v>
      </c>
      <c r="G16" s="30">
        <v>0.3326551357139016</v>
      </c>
      <c r="H16" t="s">
        <v>164</v>
      </c>
      <c r="I16" t="s">
        <v>119</v>
      </c>
      <c r="K16" t="s">
        <v>131</v>
      </c>
      <c r="M16">
        <v>3</v>
      </c>
    </row>
    <row r="17" spans="1:13" x14ac:dyDescent="0.25">
      <c r="A17" s="43" t="str">
        <f t="shared" si="0"/>
        <v>ItalyWildfire</v>
      </c>
      <c r="B17" t="s">
        <v>66</v>
      </c>
      <c r="C17" t="s">
        <v>162</v>
      </c>
      <c r="D17" t="s">
        <v>36</v>
      </c>
      <c r="E17" t="s">
        <v>35</v>
      </c>
      <c r="F17" s="30">
        <v>0.44193784423795468</v>
      </c>
      <c r="G17" s="30">
        <v>0.20759186755520079</v>
      </c>
      <c r="H17" t="s">
        <v>164</v>
      </c>
      <c r="I17" t="s">
        <v>119</v>
      </c>
      <c r="K17" t="s">
        <v>131</v>
      </c>
      <c r="M17">
        <v>3</v>
      </c>
    </row>
    <row r="18" spans="1:13" x14ac:dyDescent="0.25">
      <c r="A18" s="43" t="str">
        <f t="shared" si="0"/>
        <v>LithuaniaWildfire</v>
      </c>
      <c r="B18" t="s">
        <v>66</v>
      </c>
      <c r="C18" t="s">
        <v>162</v>
      </c>
      <c r="D18" t="s">
        <v>42</v>
      </c>
      <c r="E18" t="s">
        <v>41</v>
      </c>
      <c r="F18" s="30">
        <v>4.5928634574162006E-2</v>
      </c>
      <c r="G18" s="30">
        <v>5.464293588175323E-2</v>
      </c>
      <c r="H18" t="s">
        <v>164</v>
      </c>
      <c r="I18" t="s">
        <v>119</v>
      </c>
      <c r="K18" t="s">
        <v>131</v>
      </c>
      <c r="M18">
        <v>3</v>
      </c>
    </row>
    <row r="19" spans="1:13" x14ac:dyDescent="0.25">
      <c r="A19" s="43" t="str">
        <f t="shared" si="0"/>
        <v>LuxembourgWildfire</v>
      </c>
      <c r="B19" t="s">
        <v>66</v>
      </c>
      <c r="C19" t="s">
        <v>162</v>
      </c>
      <c r="D19" t="s">
        <v>44</v>
      </c>
      <c r="E19" t="s">
        <v>43</v>
      </c>
      <c r="F19" s="30">
        <v>0.1136084115901109</v>
      </c>
      <c r="G19" s="30">
        <v>5.8593253842567063E-2</v>
      </c>
      <c r="H19" t="s">
        <v>164</v>
      </c>
      <c r="I19" t="s">
        <v>119</v>
      </c>
      <c r="K19" t="s">
        <v>198</v>
      </c>
      <c r="M19">
        <v>4</v>
      </c>
    </row>
    <row r="20" spans="1:13" x14ac:dyDescent="0.25">
      <c r="A20" s="43" t="str">
        <f t="shared" si="0"/>
        <v>LatviaWildfire</v>
      </c>
      <c r="B20" t="s">
        <v>66</v>
      </c>
      <c r="C20" t="s">
        <v>162</v>
      </c>
      <c r="D20" t="s">
        <v>38</v>
      </c>
      <c r="E20" t="s">
        <v>37</v>
      </c>
      <c r="F20" s="30">
        <v>6.6454880735537222E-2</v>
      </c>
      <c r="G20" s="30">
        <v>3.8523181233663516E-2</v>
      </c>
      <c r="H20" t="s">
        <v>164</v>
      </c>
      <c r="I20" t="s">
        <v>119</v>
      </c>
      <c r="K20" t="s">
        <v>198</v>
      </c>
      <c r="M20">
        <v>4</v>
      </c>
    </row>
    <row r="21" spans="1:13" x14ac:dyDescent="0.25">
      <c r="A21" s="43" t="str">
        <f t="shared" si="0"/>
        <v>MaltaWildfire</v>
      </c>
      <c r="B21" t="s">
        <v>66</v>
      </c>
      <c r="C21" t="s">
        <v>162</v>
      </c>
      <c r="D21" t="s">
        <v>46</v>
      </c>
      <c r="E21" t="s">
        <v>45</v>
      </c>
      <c r="F21" s="30">
        <v>7.2611961854909439E-3</v>
      </c>
      <c r="G21" s="30">
        <v>9.0221024549552824E-3</v>
      </c>
      <c r="H21" t="s">
        <v>167</v>
      </c>
      <c r="I21" t="s">
        <v>119</v>
      </c>
      <c r="K21" t="s">
        <v>198</v>
      </c>
      <c r="M21">
        <v>4</v>
      </c>
    </row>
    <row r="22" spans="1:13" x14ac:dyDescent="0.25">
      <c r="A22" s="43" t="str">
        <f t="shared" si="0"/>
        <v>NetherlandsWildfire</v>
      </c>
      <c r="B22" t="s">
        <v>66</v>
      </c>
      <c r="C22" t="s">
        <v>162</v>
      </c>
      <c r="D22" t="s">
        <v>48</v>
      </c>
      <c r="E22" t="s">
        <v>47</v>
      </c>
      <c r="F22" s="30">
        <v>0.45765555915178929</v>
      </c>
      <c r="G22" s="30">
        <v>0.4139193231611068</v>
      </c>
      <c r="H22" t="s">
        <v>169</v>
      </c>
      <c r="I22" t="s">
        <v>127</v>
      </c>
      <c r="K22" t="s">
        <v>127</v>
      </c>
      <c r="M22">
        <v>1</v>
      </c>
    </row>
    <row r="23" spans="1:13" x14ac:dyDescent="0.25">
      <c r="A23" s="43" t="str">
        <f t="shared" si="0"/>
        <v>PolandWildfire</v>
      </c>
      <c r="B23" t="s">
        <v>66</v>
      </c>
      <c r="C23" t="s">
        <v>162</v>
      </c>
      <c r="D23" t="s">
        <v>52</v>
      </c>
      <c r="E23" t="s">
        <v>51</v>
      </c>
      <c r="F23" s="30">
        <v>2.8830366022800077E-2</v>
      </c>
      <c r="G23" s="30">
        <v>3.021427044186863E-2</v>
      </c>
      <c r="H23" t="s">
        <v>164</v>
      </c>
      <c r="I23" t="s">
        <v>131</v>
      </c>
      <c r="K23" t="s">
        <v>198</v>
      </c>
      <c r="M23">
        <v>4</v>
      </c>
    </row>
    <row r="24" spans="1:13" x14ac:dyDescent="0.25">
      <c r="A24" s="43" t="str">
        <f t="shared" si="0"/>
        <v>PortugalWildfire</v>
      </c>
      <c r="B24" t="s">
        <v>66</v>
      </c>
      <c r="C24" t="s">
        <v>162</v>
      </c>
      <c r="D24" t="s">
        <v>54</v>
      </c>
      <c r="E24" t="s">
        <v>53</v>
      </c>
      <c r="F24" s="30">
        <v>0.37239435284907801</v>
      </c>
      <c r="G24" s="30">
        <v>0.29740473179976668</v>
      </c>
      <c r="H24" t="s">
        <v>164</v>
      </c>
      <c r="I24" t="s">
        <v>119</v>
      </c>
      <c r="K24" t="s">
        <v>131</v>
      </c>
      <c r="M24">
        <v>3</v>
      </c>
    </row>
    <row r="25" spans="1:13" x14ac:dyDescent="0.25">
      <c r="A25" s="43" t="str">
        <f t="shared" si="0"/>
        <v>RomaniaWildfire</v>
      </c>
      <c r="B25" t="s">
        <v>66</v>
      </c>
      <c r="C25" t="s">
        <v>162</v>
      </c>
      <c r="D25" t="s">
        <v>56</v>
      </c>
      <c r="E25" t="s">
        <v>55</v>
      </c>
      <c r="F25" s="30">
        <v>0.11902353226284201</v>
      </c>
      <c r="G25" s="30">
        <v>6.7652063222328807E-2</v>
      </c>
      <c r="H25" t="s">
        <v>164</v>
      </c>
      <c r="I25" t="s">
        <v>125</v>
      </c>
      <c r="K25" t="s">
        <v>198</v>
      </c>
      <c r="M25">
        <v>4</v>
      </c>
    </row>
    <row r="26" spans="1:13" x14ac:dyDescent="0.25">
      <c r="A26" s="43" t="str">
        <f t="shared" si="0"/>
        <v>SwedenWildfire</v>
      </c>
      <c r="B26" t="s">
        <v>66</v>
      </c>
      <c r="C26" t="s">
        <v>162</v>
      </c>
      <c r="D26" t="s">
        <v>64</v>
      </c>
      <c r="E26" t="s">
        <v>63</v>
      </c>
      <c r="F26" s="30">
        <v>0.42366268169853377</v>
      </c>
      <c r="G26" s="30">
        <v>0.22396921574279297</v>
      </c>
      <c r="H26" t="s">
        <v>169</v>
      </c>
      <c r="I26" t="s">
        <v>166</v>
      </c>
      <c r="J26" s="30">
        <v>0.96</v>
      </c>
      <c r="K26" t="s">
        <v>127</v>
      </c>
      <c r="M26">
        <v>2</v>
      </c>
    </row>
    <row r="27" spans="1:13" x14ac:dyDescent="0.25">
      <c r="A27" s="43" t="str">
        <f t="shared" si="0"/>
        <v>SloveniaWildfire</v>
      </c>
      <c r="B27" t="s">
        <v>66</v>
      </c>
      <c r="C27" t="s">
        <v>162</v>
      </c>
      <c r="D27" t="s">
        <v>60</v>
      </c>
      <c r="E27" t="s">
        <v>59</v>
      </c>
      <c r="F27" s="30">
        <v>9.7481795209950567E-2</v>
      </c>
      <c r="G27" s="30">
        <v>4.1981121031004043E-2</v>
      </c>
      <c r="H27" t="s">
        <v>164</v>
      </c>
      <c r="I27" t="s">
        <v>119</v>
      </c>
      <c r="J27" s="30">
        <v>0.85</v>
      </c>
      <c r="K27" t="s">
        <v>198</v>
      </c>
      <c r="M27">
        <v>4</v>
      </c>
    </row>
    <row r="28" spans="1:13" x14ac:dyDescent="0.25">
      <c r="A28" s="43" t="str">
        <f t="shared" si="0"/>
        <v>SlovakiaWildfire</v>
      </c>
      <c r="B28" t="s">
        <v>66</v>
      </c>
      <c r="C28" t="s">
        <v>162</v>
      </c>
      <c r="D28" t="s">
        <v>58</v>
      </c>
      <c r="E28" t="s">
        <v>57</v>
      </c>
      <c r="F28" s="30">
        <v>0.1179331884687554</v>
      </c>
      <c r="G28" s="30">
        <v>0.11244847859672953</v>
      </c>
      <c r="H28" t="s">
        <v>163</v>
      </c>
      <c r="I28" t="s">
        <v>125</v>
      </c>
      <c r="K28" t="s">
        <v>198</v>
      </c>
      <c r="M28">
        <v>4</v>
      </c>
    </row>
    <row r="29" spans="1:13" x14ac:dyDescent="0.25">
      <c r="A29" s="43" t="str">
        <f t="shared" si="0"/>
        <v>IcelandWildfire</v>
      </c>
      <c r="B29" t="s">
        <v>66</v>
      </c>
      <c r="C29" t="s">
        <v>162</v>
      </c>
      <c r="D29" t="s">
        <v>32</v>
      </c>
      <c r="E29" t="s">
        <v>31</v>
      </c>
      <c r="F29" s="30">
        <v>0.39060330018881739</v>
      </c>
      <c r="G29" s="30">
        <v>0.36362665876215439</v>
      </c>
      <c r="H29" t="s">
        <v>164</v>
      </c>
      <c r="I29" t="s">
        <v>127</v>
      </c>
      <c r="K29" t="s">
        <v>127</v>
      </c>
      <c r="M29">
        <v>2</v>
      </c>
    </row>
    <row r="30" spans="1:13" x14ac:dyDescent="0.25">
      <c r="A30" s="43" t="str">
        <f t="shared" si="0"/>
        <v>LiechtensteinWildfire</v>
      </c>
      <c r="B30" t="s">
        <v>66</v>
      </c>
      <c r="C30" t="s">
        <v>162</v>
      </c>
      <c r="D30" t="s">
        <v>40</v>
      </c>
      <c r="E30" t="s">
        <v>39</v>
      </c>
      <c r="F30" s="30">
        <v>2.1613527750675026E-2</v>
      </c>
      <c r="G30" s="30">
        <v>3.1408308745886349E-2</v>
      </c>
      <c r="H30" t="s">
        <v>164</v>
      </c>
      <c r="I30" t="s">
        <v>127</v>
      </c>
      <c r="K30" t="s">
        <v>127</v>
      </c>
      <c r="M30">
        <v>1</v>
      </c>
    </row>
    <row r="31" spans="1:13" x14ac:dyDescent="0.25">
      <c r="A31" s="43" t="str">
        <f t="shared" si="0"/>
        <v>NorwayWildfire</v>
      </c>
      <c r="B31" t="s">
        <v>66</v>
      </c>
      <c r="C31" t="s">
        <v>162</v>
      </c>
      <c r="D31" t="s">
        <v>50</v>
      </c>
      <c r="E31" t="s">
        <v>49</v>
      </c>
      <c r="F31" s="30">
        <v>1.1551781515061865</v>
      </c>
      <c r="G31" s="30">
        <v>0.64184103892251099</v>
      </c>
      <c r="H31" t="s">
        <v>169</v>
      </c>
      <c r="I31" t="s">
        <v>127</v>
      </c>
      <c r="K31" t="s">
        <v>127</v>
      </c>
      <c r="M31">
        <v>1</v>
      </c>
    </row>
    <row r="32" spans="1:13" x14ac:dyDescent="0.25">
      <c r="A32" s="43" t="str">
        <f t="shared" si="0"/>
        <v>AustriaWindstorm</v>
      </c>
      <c r="B32" t="s">
        <v>67</v>
      </c>
      <c r="C32" t="s">
        <v>162</v>
      </c>
      <c r="D32" t="s">
        <v>5</v>
      </c>
      <c r="E32" t="s">
        <v>4</v>
      </c>
      <c r="F32" s="30">
        <v>0.79898471330580978</v>
      </c>
      <c r="G32" s="30">
        <v>0.54290345931338835</v>
      </c>
      <c r="H32" t="s">
        <v>169</v>
      </c>
      <c r="I32" t="s">
        <v>119</v>
      </c>
      <c r="K32" t="s">
        <v>127</v>
      </c>
      <c r="M32">
        <v>1</v>
      </c>
    </row>
    <row r="33" spans="1:13" x14ac:dyDescent="0.25">
      <c r="A33" s="43" t="str">
        <f t="shared" si="0"/>
        <v>BelgiumWindstorm</v>
      </c>
      <c r="B33" t="s">
        <v>67</v>
      </c>
      <c r="C33" t="s">
        <v>162</v>
      </c>
      <c r="D33" t="s">
        <v>8</v>
      </c>
      <c r="E33" t="s">
        <v>7</v>
      </c>
      <c r="F33" s="30">
        <v>0.83552434761236216</v>
      </c>
      <c r="G33" s="30">
        <v>0.6264743795161487</v>
      </c>
      <c r="H33" t="s">
        <v>169</v>
      </c>
      <c r="I33" t="s">
        <v>127</v>
      </c>
      <c r="J33" s="30">
        <v>0.9</v>
      </c>
      <c r="K33" t="s">
        <v>127</v>
      </c>
      <c r="M33">
        <v>1</v>
      </c>
    </row>
    <row r="34" spans="1:13" x14ac:dyDescent="0.25">
      <c r="A34" s="43" t="str">
        <f t="shared" si="0"/>
        <v>BulgariaWindstorm</v>
      </c>
      <c r="B34" t="s">
        <v>67</v>
      </c>
      <c r="C34" t="s">
        <v>162</v>
      </c>
      <c r="D34" t="s">
        <v>10</v>
      </c>
      <c r="E34" t="s">
        <v>9</v>
      </c>
      <c r="F34" s="30">
        <v>0.10292163793371413</v>
      </c>
      <c r="G34" s="30">
        <v>0.21251878225902371</v>
      </c>
      <c r="H34" t="s">
        <v>164</v>
      </c>
      <c r="I34" t="s">
        <v>166</v>
      </c>
      <c r="K34" t="s">
        <v>198</v>
      </c>
      <c r="M34">
        <v>4</v>
      </c>
    </row>
    <row r="35" spans="1:13" x14ac:dyDescent="0.25">
      <c r="A35" s="43" t="str">
        <f t="shared" si="0"/>
        <v>CyprusWindstorm</v>
      </c>
      <c r="B35" t="s">
        <v>67</v>
      </c>
      <c r="C35" t="s">
        <v>162</v>
      </c>
      <c r="D35" t="s">
        <v>14</v>
      </c>
      <c r="E35" t="s">
        <v>13</v>
      </c>
      <c r="F35" s="30">
        <v>0.35815180369542177</v>
      </c>
      <c r="G35" s="30">
        <v>0.4789346848552955</v>
      </c>
      <c r="H35" t="s">
        <v>164</v>
      </c>
      <c r="I35" t="s">
        <v>134</v>
      </c>
      <c r="J35" s="30">
        <v>0.3</v>
      </c>
      <c r="K35" t="s">
        <v>127</v>
      </c>
      <c r="M35">
        <v>2</v>
      </c>
    </row>
    <row r="36" spans="1:13" x14ac:dyDescent="0.25">
      <c r="A36" s="43" t="str">
        <f t="shared" si="0"/>
        <v>Czech RepublicWindstorm</v>
      </c>
      <c r="B36" t="s">
        <v>67</v>
      </c>
      <c r="C36" t="s">
        <v>162</v>
      </c>
      <c r="D36" t="s">
        <v>16</v>
      </c>
      <c r="E36" t="s">
        <v>15</v>
      </c>
      <c r="F36" s="30">
        <v>1.0649210970280014</v>
      </c>
      <c r="G36" s="30">
        <v>2.5120944830550997</v>
      </c>
      <c r="H36" t="s">
        <v>126</v>
      </c>
      <c r="I36" t="s">
        <v>119</v>
      </c>
      <c r="K36" t="s">
        <v>127</v>
      </c>
      <c r="M36">
        <v>1</v>
      </c>
    </row>
    <row r="37" spans="1:13" x14ac:dyDescent="0.25">
      <c r="A37" s="43" t="str">
        <f t="shared" si="0"/>
        <v>GermanyWindstorm</v>
      </c>
      <c r="B37" t="s">
        <v>67</v>
      </c>
      <c r="C37" t="s">
        <v>162</v>
      </c>
      <c r="D37" t="s">
        <v>26</v>
      </c>
      <c r="E37" t="s">
        <v>25</v>
      </c>
      <c r="F37" s="30">
        <v>1.0090742088621367</v>
      </c>
      <c r="G37" s="30">
        <v>0.64528259358196305</v>
      </c>
      <c r="H37" t="s">
        <v>126</v>
      </c>
      <c r="I37" t="s">
        <v>127</v>
      </c>
      <c r="J37" s="30">
        <v>0.9</v>
      </c>
      <c r="K37" t="s">
        <v>127</v>
      </c>
      <c r="M37">
        <v>1</v>
      </c>
    </row>
    <row r="38" spans="1:13" x14ac:dyDescent="0.25">
      <c r="A38" s="43" t="str">
        <f t="shared" si="0"/>
        <v>DenmarkWindstorm</v>
      </c>
      <c r="B38" t="s">
        <v>67</v>
      </c>
      <c r="C38" t="s">
        <v>162</v>
      </c>
      <c r="D38" t="s">
        <v>18</v>
      </c>
      <c r="E38" t="s">
        <v>17</v>
      </c>
      <c r="F38" s="30">
        <v>0.87656152572947177</v>
      </c>
      <c r="G38" s="30">
        <v>0.65312858914214067</v>
      </c>
      <c r="H38" t="s">
        <v>169</v>
      </c>
      <c r="I38" t="s">
        <v>127</v>
      </c>
      <c r="K38" t="s">
        <v>127</v>
      </c>
      <c r="L38" s="40" t="s">
        <v>182</v>
      </c>
      <c r="M38">
        <v>1</v>
      </c>
    </row>
    <row r="39" spans="1:13" x14ac:dyDescent="0.25">
      <c r="A39" s="43" t="str">
        <f t="shared" si="0"/>
        <v>EstoniaWindstorm</v>
      </c>
      <c r="B39" t="s">
        <v>67</v>
      </c>
      <c r="C39" t="s">
        <v>162</v>
      </c>
      <c r="D39" t="s">
        <v>20</v>
      </c>
      <c r="E39" t="s">
        <v>19</v>
      </c>
      <c r="F39" s="30">
        <v>0.99345147556187274</v>
      </c>
      <c r="G39" s="30">
        <v>0.72229885134913085</v>
      </c>
      <c r="H39" t="s">
        <v>169</v>
      </c>
      <c r="I39" t="s">
        <v>166</v>
      </c>
      <c r="J39" s="30">
        <v>0.7</v>
      </c>
      <c r="K39" t="s">
        <v>127</v>
      </c>
      <c r="M39">
        <v>1</v>
      </c>
    </row>
    <row r="40" spans="1:13" x14ac:dyDescent="0.25">
      <c r="A40" s="43" t="str">
        <f t="shared" si="0"/>
        <v>GreeceWindstorm</v>
      </c>
      <c r="B40" t="s">
        <v>67</v>
      </c>
      <c r="C40" t="s">
        <v>162</v>
      </c>
      <c r="D40" t="s">
        <v>171</v>
      </c>
      <c r="E40" t="s">
        <v>27</v>
      </c>
      <c r="F40" s="30">
        <v>9.0316275042984423E-2</v>
      </c>
      <c r="G40" s="30">
        <v>5.2170692212631299E-2</v>
      </c>
      <c r="H40" t="s">
        <v>163</v>
      </c>
      <c r="I40" t="s">
        <v>125</v>
      </c>
      <c r="J40" s="30">
        <v>0.15</v>
      </c>
      <c r="K40" t="s">
        <v>198</v>
      </c>
      <c r="M40">
        <v>4</v>
      </c>
    </row>
    <row r="41" spans="1:13" x14ac:dyDescent="0.25">
      <c r="A41" s="43" t="str">
        <f t="shared" si="0"/>
        <v>SpainWindstorm</v>
      </c>
      <c r="B41" t="s">
        <v>67</v>
      </c>
      <c r="C41" t="s">
        <v>162</v>
      </c>
      <c r="D41" t="s">
        <v>62</v>
      </c>
      <c r="E41" t="s">
        <v>61</v>
      </c>
      <c r="F41" s="30">
        <v>0.67989018304880555</v>
      </c>
      <c r="G41" s="30">
        <v>0.47345260571192838</v>
      </c>
      <c r="H41" t="s">
        <v>169</v>
      </c>
      <c r="I41" t="s">
        <v>134</v>
      </c>
      <c r="K41" t="s">
        <v>127</v>
      </c>
      <c r="M41">
        <v>2</v>
      </c>
    </row>
    <row r="42" spans="1:13" x14ac:dyDescent="0.25">
      <c r="A42" s="43" t="str">
        <f t="shared" si="0"/>
        <v>FinlandWindstorm</v>
      </c>
      <c r="B42" t="s">
        <v>67</v>
      </c>
      <c r="C42" t="s">
        <v>162</v>
      </c>
      <c r="D42" t="s">
        <v>22</v>
      </c>
      <c r="E42" t="s">
        <v>21</v>
      </c>
      <c r="F42" s="30">
        <v>2.4048013898043288</v>
      </c>
      <c r="G42" s="30">
        <v>1.1975093736105111</v>
      </c>
      <c r="H42" t="s">
        <v>169</v>
      </c>
      <c r="I42" t="s">
        <v>127</v>
      </c>
      <c r="J42" s="30">
        <v>0.9</v>
      </c>
      <c r="K42" t="s">
        <v>127</v>
      </c>
      <c r="M42">
        <v>1</v>
      </c>
    </row>
    <row r="43" spans="1:13" x14ac:dyDescent="0.25">
      <c r="A43" s="43" t="str">
        <f t="shared" si="0"/>
        <v>FranceWindstorm</v>
      </c>
      <c r="B43" t="s">
        <v>67</v>
      </c>
      <c r="C43" t="s">
        <v>162</v>
      </c>
      <c r="D43" t="s">
        <v>24</v>
      </c>
      <c r="E43" t="s">
        <v>23</v>
      </c>
      <c r="F43" s="30">
        <v>0.74019811544520264</v>
      </c>
      <c r="G43" s="30">
        <v>0.5127023508853622</v>
      </c>
      <c r="H43" t="s">
        <v>169</v>
      </c>
      <c r="I43" t="s">
        <v>127</v>
      </c>
      <c r="K43" t="s">
        <v>127</v>
      </c>
      <c r="L43" t="s">
        <v>172</v>
      </c>
      <c r="M43">
        <v>1</v>
      </c>
    </row>
    <row r="44" spans="1:13" x14ac:dyDescent="0.25">
      <c r="A44" s="43" t="str">
        <f t="shared" si="0"/>
        <v>CroatiaWindstorm</v>
      </c>
      <c r="B44" t="s">
        <v>67</v>
      </c>
      <c r="C44" t="s">
        <v>162</v>
      </c>
      <c r="D44" t="s">
        <v>12</v>
      </c>
      <c r="E44" t="s">
        <v>11</v>
      </c>
      <c r="F44" s="30">
        <v>0.35619322649719859</v>
      </c>
      <c r="G44" s="30">
        <v>0.30688374324883483</v>
      </c>
      <c r="H44" t="s">
        <v>130</v>
      </c>
      <c r="I44" t="s">
        <v>125</v>
      </c>
      <c r="K44" t="s">
        <v>131</v>
      </c>
      <c r="M44">
        <v>3</v>
      </c>
    </row>
    <row r="45" spans="1:13" x14ac:dyDescent="0.25">
      <c r="A45" s="43" t="str">
        <f t="shared" si="0"/>
        <v>HungaryWindstorm</v>
      </c>
      <c r="B45" t="s">
        <v>67</v>
      </c>
      <c r="C45" t="s">
        <v>162</v>
      </c>
      <c r="D45" t="s">
        <v>30</v>
      </c>
      <c r="E45" t="s">
        <v>29</v>
      </c>
      <c r="F45" s="30">
        <v>0.42256288268341069</v>
      </c>
      <c r="G45" s="30">
        <v>0.4671869651445536</v>
      </c>
      <c r="H45" t="s">
        <v>126</v>
      </c>
      <c r="I45" t="s">
        <v>166</v>
      </c>
      <c r="J45" s="30">
        <v>0.75</v>
      </c>
      <c r="K45" t="s">
        <v>127</v>
      </c>
      <c r="M45">
        <v>2</v>
      </c>
    </row>
    <row r="46" spans="1:13" x14ac:dyDescent="0.25">
      <c r="A46" s="43" t="str">
        <f t="shared" si="0"/>
        <v>IrelandWindstorm</v>
      </c>
      <c r="B46" t="s">
        <v>67</v>
      </c>
      <c r="C46" t="s">
        <v>162</v>
      </c>
      <c r="D46" t="s">
        <v>34</v>
      </c>
      <c r="E46" t="s">
        <v>33</v>
      </c>
      <c r="F46" s="30">
        <v>0.56484720540214994</v>
      </c>
      <c r="G46" s="30">
        <v>0.49075683607020937</v>
      </c>
      <c r="H46" t="s">
        <v>169</v>
      </c>
      <c r="I46" t="s">
        <v>119</v>
      </c>
      <c r="K46" t="s">
        <v>127</v>
      </c>
      <c r="M46">
        <v>2</v>
      </c>
    </row>
    <row r="47" spans="1:13" x14ac:dyDescent="0.25">
      <c r="A47" s="43" t="str">
        <f t="shared" si="0"/>
        <v>ItalyWindstorm</v>
      </c>
      <c r="B47" t="s">
        <v>67</v>
      </c>
      <c r="C47" t="s">
        <v>162</v>
      </c>
      <c r="D47" t="s">
        <v>36</v>
      </c>
      <c r="E47" t="s">
        <v>35</v>
      </c>
      <c r="F47" s="30">
        <v>0.66077429964507517</v>
      </c>
      <c r="G47" s="30">
        <v>0.31038611579492426</v>
      </c>
      <c r="H47" t="s">
        <v>163</v>
      </c>
      <c r="I47" t="s">
        <v>119</v>
      </c>
      <c r="K47" t="s">
        <v>131</v>
      </c>
      <c r="M47">
        <v>3</v>
      </c>
    </row>
    <row r="48" spans="1:13" x14ac:dyDescent="0.25">
      <c r="A48" s="43" t="str">
        <f t="shared" si="0"/>
        <v>LithuaniaWindstorm</v>
      </c>
      <c r="B48" t="s">
        <v>67</v>
      </c>
      <c r="C48" t="s">
        <v>162</v>
      </c>
      <c r="D48" t="s">
        <v>42</v>
      </c>
      <c r="E48" t="s">
        <v>41</v>
      </c>
      <c r="F48" s="30">
        <v>0.39815965197667791</v>
      </c>
      <c r="G48" s="30">
        <v>0.47370474945280372</v>
      </c>
      <c r="H48" t="s">
        <v>164</v>
      </c>
      <c r="I48" t="s">
        <v>119</v>
      </c>
      <c r="K48" t="s">
        <v>131</v>
      </c>
      <c r="M48">
        <v>3</v>
      </c>
    </row>
    <row r="49" spans="1:13" x14ac:dyDescent="0.25">
      <c r="A49" s="43" t="str">
        <f t="shared" si="0"/>
        <v>LuxembourgWindstorm</v>
      </c>
      <c r="B49" t="s">
        <v>67</v>
      </c>
      <c r="C49" t="s">
        <v>162</v>
      </c>
      <c r="D49" t="s">
        <v>44</v>
      </c>
      <c r="E49" t="s">
        <v>43</v>
      </c>
      <c r="F49" s="30">
        <v>1.1907803205054852</v>
      </c>
      <c r="G49" s="30">
        <v>0.61414196901054618</v>
      </c>
      <c r="H49" t="s">
        <v>169</v>
      </c>
      <c r="I49" t="s">
        <v>127</v>
      </c>
      <c r="K49" t="s">
        <v>127</v>
      </c>
      <c r="M49">
        <v>1</v>
      </c>
    </row>
    <row r="50" spans="1:13" x14ac:dyDescent="0.25">
      <c r="A50" s="43" t="str">
        <f t="shared" si="0"/>
        <v>LatviaWindstorm</v>
      </c>
      <c r="B50" t="s">
        <v>67</v>
      </c>
      <c r="C50" t="s">
        <v>162</v>
      </c>
      <c r="D50" t="s">
        <v>38</v>
      </c>
      <c r="E50" t="s">
        <v>37</v>
      </c>
      <c r="F50" s="30">
        <v>0.50529050334526526</v>
      </c>
      <c r="G50" s="30">
        <v>0.29291148250619692</v>
      </c>
      <c r="H50" t="s">
        <v>164</v>
      </c>
      <c r="I50" t="s">
        <v>119</v>
      </c>
      <c r="K50" t="s">
        <v>127</v>
      </c>
      <c r="M50">
        <v>2</v>
      </c>
    </row>
    <row r="51" spans="1:13" x14ac:dyDescent="0.25">
      <c r="A51" s="43" t="str">
        <f t="shared" si="0"/>
        <v>MaltaWindstorm</v>
      </c>
      <c r="B51" t="s">
        <v>67</v>
      </c>
      <c r="C51" t="s">
        <v>162</v>
      </c>
      <c r="D51" t="s">
        <v>46</v>
      </c>
      <c r="E51" t="s">
        <v>45</v>
      </c>
      <c r="F51" s="30">
        <v>0.19578886770838988</v>
      </c>
      <c r="G51" s="30">
        <v>0.24326945297723665</v>
      </c>
      <c r="H51" t="s">
        <v>163</v>
      </c>
      <c r="I51" t="s">
        <v>119</v>
      </c>
      <c r="K51" t="s">
        <v>198</v>
      </c>
      <c r="M51">
        <v>4</v>
      </c>
    </row>
    <row r="52" spans="1:13" x14ac:dyDescent="0.25">
      <c r="A52" s="43" t="str">
        <f t="shared" si="0"/>
        <v>NetherlandsWindstorm</v>
      </c>
      <c r="B52" t="s">
        <v>67</v>
      </c>
      <c r="C52" t="s">
        <v>162</v>
      </c>
      <c r="D52" t="s">
        <v>48</v>
      </c>
      <c r="E52" t="s">
        <v>47</v>
      </c>
      <c r="F52" s="30">
        <v>0.56217920876140193</v>
      </c>
      <c r="G52" s="30">
        <v>0.50845408284134519</v>
      </c>
      <c r="H52" t="s">
        <v>169</v>
      </c>
      <c r="I52" t="s">
        <v>127</v>
      </c>
      <c r="K52" t="s">
        <v>127</v>
      </c>
      <c r="M52">
        <v>1</v>
      </c>
    </row>
    <row r="53" spans="1:13" x14ac:dyDescent="0.25">
      <c r="A53" s="43" t="str">
        <f t="shared" si="0"/>
        <v>PolandWindstorm</v>
      </c>
      <c r="B53" t="s">
        <v>67</v>
      </c>
      <c r="C53" t="s">
        <v>162</v>
      </c>
      <c r="D53" t="s">
        <v>52</v>
      </c>
      <c r="E53" t="s">
        <v>51</v>
      </c>
      <c r="F53" s="30">
        <v>1.0828912284623242</v>
      </c>
      <c r="G53" s="30">
        <v>1.1348717671504014</v>
      </c>
      <c r="H53" t="s">
        <v>164</v>
      </c>
      <c r="I53" t="s">
        <v>134</v>
      </c>
      <c r="K53" t="s">
        <v>127</v>
      </c>
      <c r="M53">
        <v>1</v>
      </c>
    </row>
    <row r="54" spans="1:13" x14ac:dyDescent="0.25">
      <c r="A54" s="43" t="str">
        <f t="shared" si="0"/>
        <v>PortugalWindstorm</v>
      </c>
      <c r="B54" t="s">
        <v>67</v>
      </c>
      <c r="C54" t="s">
        <v>162</v>
      </c>
      <c r="D54" t="s">
        <v>54</v>
      </c>
      <c r="E54" t="s">
        <v>53</v>
      </c>
      <c r="F54" s="30">
        <v>0.42832089298879161</v>
      </c>
      <c r="G54" s="30">
        <v>0.34206925891594792</v>
      </c>
      <c r="H54" t="s">
        <v>164</v>
      </c>
      <c r="I54" t="s">
        <v>119</v>
      </c>
      <c r="K54" t="s">
        <v>127</v>
      </c>
      <c r="M54">
        <v>2</v>
      </c>
    </row>
    <row r="55" spans="1:13" x14ac:dyDescent="0.25">
      <c r="A55" s="43" t="str">
        <f t="shared" si="0"/>
        <v>RomaniaWindstorm</v>
      </c>
      <c r="B55" t="s">
        <v>67</v>
      </c>
      <c r="C55" t="s">
        <v>162</v>
      </c>
      <c r="D55" t="s">
        <v>56</v>
      </c>
      <c r="E55" t="s">
        <v>55</v>
      </c>
      <c r="F55" s="30">
        <v>0.20704381346388384</v>
      </c>
      <c r="G55" s="30">
        <v>0.11768211623327492</v>
      </c>
      <c r="H55" t="s">
        <v>164</v>
      </c>
      <c r="I55" t="s">
        <v>125</v>
      </c>
      <c r="K55" t="s">
        <v>198</v>
      </c>
      <c r="M55">
        <v>4</v>
      </c>
    </row>
    <row r="56" spans="1:13" x14ac:dyDescent="0.25">
      <c r="A56" s="43" t="str">
        <f t="shared" si="0"/>
        <v>SwedenWindstorm</v>
      </c>
      <c r="B56" t="s">
        <v>67</v>
      </c>
      <c r="C56" t="s">
        <v>162</v>
      </c>
      <c r="D56" t="s">
        <v>64</v>
      </c>
      <c r="E56" t="s">
        <v>63</v>
      </c>
      <c r="F56" s="30">
        <v>0.61466340354168814</v>
      </c>
      <c r="G56" s="30">
        <v>0.32494171987276121</v>
      </c>
      <c r="H56" t="s">
        <v>169</v>
      </c>
      <c r="I56" t="s">
        <v>166</v>
      </c>
      <c r="J56" s="30" t="e">
        <v>#N/A</v>
      </c>
      <c r="K56" t="s">
        <v>127</v>
      </c>
      <c r="M56">
        <v>1</v>
      </c>
    </row>
    <row r="57" spans="1:13" x14ac:dyDescent="0.25">
      <c r="A57" s="43" t="str">
        <f t="shared" si="0"/>
        <v>SloveniaWindstorm</v>
      </c>
      <c r="B57" t="s">
        <v>67</v>
      </c>
      <c r="C57" t="s">
        <v>162</v>
      </c>
      <c r="D57" t="s">
        <v>60</v>
      </c>
      <c r="E57" t="s">
        <v>59</v>
      </c>
      <c r="F57" s="30">
        <v>1.7726120524942761</v>
      </c>
      <c r="G57" s="30">
        <v>0.76338603486430845</v>
      </c>
      <c r="H57" t="s">
        <v>164</v>
      </c>
      <c r="I57" t="s">
        <v>119</v>
      </c>
      <c r="J57" s="30">
        <v>0.85</v>
      </c>
      <c r="K57" t="s">
        <v>127</v>
      </c>
      <c r="L57" t="s">
        <v>219</v>
      </c>
      <c r="M57">
        <v>1</v>
      </c>
    </row>
    <row r="58" spans="1:13" x14ac:dyDescent="0.25">
      <c r="A58" s="43" t="str">
        <f t="shared" si="0"/>
        <v>SlovakiaWindstorm</v>
      </c>
      <c r="B58" t="s">
        <v>67</v>
      </c>
      <c r="C58" t="s">
        <v>162</v>
      </c>
      <c r="D58" t="s">
        <v>58</v>
      </c>
      <c r="E58" t="s">
        <v>57</v>
      </c>
      <c r="F58" s="30">
        <v>0.88266558736395162</v>
      </c>
      <c r="G58" s="30">
        <v>0.84161552568436626</v>
      </c>
      <c r="H58" t="s">
        <v>130</v>
      </c>
      <c r="I58" t="s">
        <v>131</v>
      </c>
      <c r="K58" t="s">
        <v>131</v>
      </c>
      <c r="M58">
        <v>3</v>
      </c>
    </row>
    <row r="59" spans="1:13" x14ac:dyDescent="0.25">
      <c r="A59" s="43" t="str">
        <f t="shared" si="0"/>
        <v>IcelandWindstorm</v>
      </c>
      <c r="B59" t="s">
        <v>67</v>
      </c>
      <c r="C59" t="s">
        <v>162</v>
      </c>
      <c r="D59" t="s">
        <v>32</v>
      </c>
      <c r="E59" t="s">
        <v>31</v>
      </c>
      <c r="F59" s="30">
        <v>0.51312428647424302</v>
      </c>
      <c r="G59" s="30">
        <v>0.47768585091356908</v>
      </c>
      <c r="H59" t="s">
        <v>126</v>
      </c>
      <c r="I59" t="s">
        <v>127</v>
      </c>
      <c r="K59" t="s">
        <v>127</v>
      </c>
      <c r="M59">
        <v>2</v>
      </c>
    </row>
    <row r="60" spans="1:13" x14ac:dyDescent="0.25">
      <c r="A60" s="43" t="str">
        <f t="shared" si="0"/>
        <v>LiechtensteinWindstorm</v>
      </c>
      <c r="B60" t="s">
        <v>67</v>
      </c>
      <c r="C60" t="s">
        <v>162</v>
      </c>
      <c r="D60" t="s">
        <v>40</v>
      </c>
      <c r="E60" t="s">
        <v>39</v>
      </c>
      <c r="F60" s="30">
        <v>5.1773337313759833E-2</v>
      </c>
      <c r="G60" s="30">
        <v>7.523588846363595E-2</v>
      </c>
      <c r="H60" t="s">
        <v>164</v>
      </c>
      <c r="I60" t="s">
        <v>127</v>
      </c>
      <c r="K60" t="s">
        <v>127</v>
      </c>
      <c r="L60" s="43"/>
      <c r="M60">
        <v>1</v>
      </c>
    </row>
    <row r="61" spans="1:13" x14ac:dyDescent="0.25">
      <c r="A61" s="43" t="str">
        <f t="shared" si="0"/>
        <v>NorwayWindstorm</v>
      </c>
      <c r="B61" t="s">
        <v>67</v>
      </c>
      <c r="C61" t="s">
        <v>162</v>
      </c>
      <c r="D61" t="s">
        <v>50</v>
      </c>
      <c r="E61" t="s">
        <v>49</v>
      </c>
      <c r="F61" s="30">
        <v>1.6272015822716903</v>
      </c>
      <c r="G61" s="30">
        <v>0.90410708749976065</v>
      </c>
      <c r="H61" t="s">
        <v>169</v>
      </c>
      <c r="I61" t="s">
        <v>127</v>
      </c>
      <c r="K61" t="s">
        <v>127</v>
      </c>
      <c r="M61">
        <v>1</v>
      </c>
    </row>
    <row r="62" spans="1:13" x14ac:dyDescent="0.25">
      <c r="A62" s="43" t="str">
        <f t="shared" si="0"/>
        <v>AustriaFlood*</v>
      </c>
      <c r="B62" t="s">
        <v>176</v>
      </c>
      <c r="C62" t="s">
        <v>162</v>
      </c>
      <c r="D62" t="s">
        <v>5</v>
      </c>
      <c r="E62" t="s">
        <v>4</v>
      </c>
      <c r="F62" s="30">
        <v>0.70208164717796395</v>
      </c>
      <c r="G62" s="30">
        <v>0.47705863281951089</v>
      </c>
      <c r="H62" t="s">
        <v>163</v>
      </c>
      <c r="I62" t="s">
        <v>119</v>
      </c>
      <c r="K62" t="s">
        <v>127</v>
      </c>
      <c r="M62">
        <v>2</v>
      </c>
    </row>
    <row r="63" spans="1:13" x14ac:dyDescent="0.25">
      <c r="A63" s="43" t="str">
        <f t="shared" si="0"/>
        <v>BelgiumFlood*</v>
      </c>
      <c r="B63" s="43" t="s">
        <v>176</v>
      </c>
      <c r="C63" t="s">
        <v>162</v>
      </c>
      <c r="D63" t="s">
        <v>8</v>
      </c>
      <c r="E63" t="s">
        <v>7</v>
      </c>
      <c r="F63" s="30">
        <v>0.78453424287731066</v>
      </c>
      <c r="G63" s="30">
        <v>0.58824210739069882</v>
      </c>
      <c r="H63" t="s">
        <v>169</v>
      </c>
      <c r="I63" t="s">
        <v>127</v>
      </c>
      <c r="J63" s="30">
        <v>0.9</v>
      </c>
      <c r="K63" t="s">
        <v>127</v>
      </c>
      <c r="M63">
        <v>1</v>
      </c>
    </row>
    <row r="64" spans="1:13" x14ac:dyDescent="0.25">
      <c r="A64" s="43" t="str">
        <f t="shared" si="0"/>
        <v>BulgariaFlood*</v>
      </c>
      <c r="B64" s="43" t="s">
        <v>176</v>
      </c>
      <c r="C64" t="s">
        <v>162</v>
      </c>
      <c r="D64" t="s">
        <v>10</v>
      </c>
      <c r="E64" t="s">
        <v>9</v>
      </c>
      <c r="F64" s="30">
        <v>0.14695452238083254</v>
      </c>
      <c r="G64" s="30">
        <v>0.30344052786980319</v>
      </c>
      <c r="H64" t="s">
        <v>163</v>
      </c>
      <c r="I64" t="s">
        <v>166</v>
      </c>
      <c r="K64" t="s">
        <v>131</v>
      </c>
      <c r="M64">
        <v>3</v>
      </c>
    </row>
    <row r="65" spans="1:13" x14ac:dyDescent="0.25">
      <c r="A65" s="43" t="str">
        <f t="shared" si="0"/>
        <v>CyprusFlood*</v>
      </c>
      <c r="B65" s="43" t="s">
        <v>176</v>
      </c>
      <c r="C65" t="s">
        <v>162</v>
      </c>
      <c r="D65" t="s">
        <v>14</v>
      </c>
      <c r="E65" t="s">
        <v>13</v>
      </c>
      <c r="F65" s="30">
        <v>0.28492302312559092</v>
      </c>
      <c r="G65" s="30">
        <v>0.38101027799016873</v>
      </c>
      <c r="H65" t="s">
        <v>164</v>
      </c>
      <c r="I65" t="s">
        <v>134</v>
      </c>
      <c r="J65" s="30">
        <v>0.3</v>
      </c>
      <c r="K65" t="s">
        <v>131</v>
      </c>
      <c r="M65">
        <v>3</v>
      </c>
    </row>
    <row r="66" spans="1:13" x14ac:dyDescent="0.25">
      <c r="A66" s="43" t="str">
        <f t="shared" si="0"/>
        <v>Czech RepublicFlood*</v>
      </c>
      <c r="B66" s="43" t="s">
        <v>176</v>
      </c>
      <c r="C66" t="s">
        <v>162</v>
      </c>
      <c r="D66" t="s">
        <v>16</v>
      </c>
      <c r="E66" t="s">
        <v>15</v>
      </c>
      <c r="F66" s="30">
        <v>0.91055828296965091</v>
      </c>
      <c r="G66" s="30">
        <v>2.1479604879008591</v>
      </c>
      <c r="H66" t="s">
        <v>126</v>
      </c>
      <c r="I66" t="s">
        <v>119</v>
      </c>
      <c r="K66" t="s">
        <v>127</v>
      </c>
      <c r="M66">
        <v>1</v>
      </c>
    </row>
    <row r="67" spans="1:13" x14ac:dyDescent="0.25">
      <c r="A67" s="43" t="str">
        <f t="shared" ref="A67:A129" si="1">CONCATENATE(E67,B67)</f>
        <v>GermanyFlood*</v>
      </c>
      <c r="B67" s="43" t="s">
        <v>176</v>
      </c>
      <c r="C67" t="s">
        <v>162</v>
      </c>
      <c r="D67" t="s">
        <v>26</v>
      </c>
      <c r="E67" t="s">
        <v>25</v>
      </c>
      <c r="F67" s="30">
        <v>0.59523383009195696</v>
      </c>
      <c r="G67" s="30">
        <v>0.38064002260307478</v>
      </c>
      <c r="H67" t="s">
        <v>133</v>
      </c>
      <c r="I67" t="s">
        <v>131</v>
      </c>
      <c r="J67" s="30">
        <v>0.43</v>
      </c>
      <c r="K67" t="s">
        <v>131</v>
      </c>
      <c r="M67">
        <v>3</v>
      </c>
    </row>
    <row r="68" spans="1:13" x14ac:dyDescent="0.25">
      <c r="A68" s="43" t="str">
        <f t="shared" si="1"/>
        <v>DenmarkFlood*</v>
      </c>
      <c r="B68" s="43" t="s">
        <v>176</v>
      </c>
      <c r="C68" t="s">
        <v>162</v>
      </c>
      <c r="D68" t="s">
        <v>18</v>
      </c>
      <c r="E68" t="s">
        <v>17</v>
      </c>
      <c r="F68" s="30">
        <v>0.29292745869333814</v>
      </c>
      <c r="G68" s="30">
        <v>0.21826111710545051</v>
      </c>
      <c r="H68" t="s">
        <v>169</v>
      </c>
      <c r="I68" t="s">
        <v>127</v>
      </c>
      <c r="K68" t="s">
        <v>127</v>
      </c>
      <c r="L68" s="41" t="s">
        <v>182</v>
      </c>
      <c r="M68">
        <v>1</v>
      </c>
    </row>
    <row r="69" spans="1:13" x14ac:dyDescent="0.25">
      <c r="A69" s="43" t="str">
        <f t="shared" si="1"/>
        <v>EstoniaFlood*</v>
      </c>
      <c r="B69" s="43" t="s">
        <v>176</v>
      </c>
      <c r="C69" t="s">
        <v>162</v>
      </c>
      <c r="D69" t="s">
        <v>20</v>
      </c>
      <c r="E69" t="s">
        <v>19</v>
      </c>
      <c r="F69" s="30">
        <v>0.46185751039636885</v>
      </c>
      <c r="G69" s="30">
        <v>0.33579813151678162</v>
      </c>
      <c r="H69" t="s">
        <v>169</v>
      </c>
      <c r="I69" t="s">
        <v>166</v>
      </c>
      <c r="J69" s="30">
        <v>0.7</v>
      </c>
      <c r="K69" t="s">
        <v>131</v>
      </c>
      <c r="M69">
        <v>3</v>
      </c>
    </row>
    <row r="70" spans="1:13" x14ac:dyDescent="0.25">
      <c r="A70" s="43" t="str">
        <f t="shared" si="1"/>
        <v>GreeceFlood*</v>
      </c>
      <c r="B70" s="43" t="s">
        <v>176</v>
      </c>
      <c r="C70" t="s">
        <v>162</v>
      </c>
      <c r="D70" t="s">
        <v>171</v>
      </c>
      <c r="E70" t="s">
        <v>27</v>
      </c>
      <c r="F70" s="30">
        <v>8.1895936761463201E-2</v>
      </c>
      <c r="G70" s="30">
        <v>4.7306730799227058E-2</v>
      </c>
      <c r="H70" t="s">
        <v>163</v>
      </c>
      <c r="I70" t="s">
        <v>125</v>
      </c>
      <c r="J70" s="30">
        <v>0.15</v>
      </c>
      <c r="K70" t="s">
        <v>198</v>
      </c>
      <c r="M70">
        <v>4</v>
      </c>
    </row>
    <row r="71" spans="1:13" x14ac:dyDescent="0.25">
      <c r="A71" s="43" t="str">
        <f t="shared" si="1"/>
        <v>SpainFlood*</v>
      </c>
      <c r="B71" s="43" t="s">
        <v>176</v>
      </c>
      <c r="C71" t="s">
        <v>162</v>
      </c>
      <c r="D71" t="s">
        <v>62</v>
      </c>
      <c r="E71" t="s">
        <v>61</v>
      </c>
      <c r="F71" s="30">
        <v>0.42760851431800428</v>
      </c>
      <c r="G71" s="30">
        <v>0.29777215552755326</v>
      </c>
      <c r="H71" t="s">
        <v>169</v>
      </c>
      <c r="I71" t="s">
        <v>134</v>
      </c>
      <c r="J71" s="30">
        <v>0.75</v>
      </c>
      <c r="K71" t="s">
        <v>127</v>
      </c>
      <c r="M71">
        <v>2</v>
      </c>
    </row>
    <row r="72" spans="1:13" x14ac:dyDescent="0.25">
      <c r="A72" s="43" t="str">
        <f t="shared" si="1"/>
        <v>FinlandFlood*</v>
      </c>
      <c r="B72" s="43" t="s">
        <v>176</v>
      </c>
      <c r="C72" t="s">
        <v>162</v>
      </c>
      <c r="D72" t="s">
        <v>22</v>
      </c>
      <c r="E72" t="s">
        <v>21</v>
      </c>
      <c r="F72" s="30">
        <v>1.2526499379951233</v>
      </c>
      <c r="G72" s="30">
        <v>0.62377710232604322</v>
      </c>
      <c r="H72" t="s">
        <v>164</v>
      </c>
      <c r="I72" t="s">
        <v>127</v>
      </c>
      <c r="J72" s="30">
        <v>0.9</v>
      </c>
      <c r="K72" t="s">
        <v>127</v>
      </c>
      <c r="M72">
        <v>2</v>
      </c>
    </row>
    <row r="73" spans="1:13" x14ac:dyDescent="0.25">
      <c r="A73" s="43" t="str">
        <f t="shared" si="1"/>
        <v>FranceFlood*</v>
      </c>
      <c r="B73" s="43" t="s">
        <v>176</v>
      </c>
      <c r="C73" t="s">
        <v>162</v>
      </c>
      <c r="D73" t="s">
        <v>24</v>
      </c>
      <c r="E73" t="s">
        <v>23</v>
      </c>
      <c r="F73" s="30">
        <v>0.73833611846706393</v>
      </c>
      <c r="G73" s="30">
        <v>0.51141262829878287</v>
      </c>
      <c r="H73" t="s">
        <v>169</v>
      </c>
      <c r="I73" t="s">
        <v>127</v>
      </c>
      <c r="J73" s="30">
        <v>1</v>
      </c>
      <c r="K73" t="s">
        <v>127</v>
      </c>
      <c r="M73">
        <v>1</v>
      </c>
    </row>
    <row r="74" spans="1:13" x14ac:dyDescent="0.25">
      <c r="A74" s="43" t="str">
        <f t="shared" si="1"/>
        <v>CroatiaFlood*</v>
      </c>
      <c r="B74" s="43" t="s">
        <v>176</v>
      </c>
      <c r="C74" t="s">
        <v>162</v>
      </c>
      <c r="D74" t="s">
        <v>12</v>
      </c>
      <c r="E74" t="s">
        <v>11</v>
      </c>
      <c r="F74" s="30">
        <v>0.21156502654193951</v>
      </c>
      <c r="G74" s="30">
        <v>0.18227709696843469</v>
      </c>
      <c r="H74" t="s">
        <v>133</v>
      </c>
      <c r="I74" t="s">
        <v>125</v>
      </c>
      <c r="J74" s="30" t="s">
        <v>173</v>
      </c>
      <c r="K74" t="s">
        <v>198</v>
      </c>
      <c r="M74">
        <v>4</v>
      </c>
    </row>
    <row r="75" spans="1:13" x14ac:dyDescent="0.25">
      <c r="A75" s="43" t="str">
        <f t="shared" si="1"/>
        <v>HungaryFlood*</v>
      </c>
      <c r="B75" s="43" t="s">
        <v>176</v>
      </c>
      <c r="C75" t="s">
        <v>162</v>
      </c>
      <c r="D75" t="s">
        <v>30</v>
      </c>
      <c r="E75" t="s">
        <v>29</v>
      </c>
      <c r="F75" s="30">
        <v>0.54370587410169535</v>
      </c>
      <c r="G75" s="30">
        <v>0.6011230698725305</v>
      </c>
      <c r="H75" t="s">
        <v>126</v>
      </c>
      <c r="I75" t="s">
        <v>166</v>
      </c>
      <c r="J75" s="30">
        <v>0.75</v>
      </c>
      <c r="K75" t="s">
        <v>127</v>
      </c>
      <c r="M75">
        <v>2</v>
      </c>
    </row>
    <row r="76" spans="1:13" x14ac:dyDescent="0.25">
      <c r="A76" s="43" t="str">
        <f t="shared" si="1"/>
        <v>IrelandFlood*</v>
      </c>
      <c r="B76" s="43" t="s">
        <v>176</v>
      </c>
      <c r="C76" t="s">
        <v>162</v>
      </c>
      <c r="D76" t="s">
        <v>34</v>
      </c>
      <c r="E76" t="s">
        <v>33</v>
      </c>
      <c r="F76" s="30">
        <v>0.53282812200505159</v>
      </c>
      <c r="G76" s="30">
        <v>0.46293765964241651</v>
      </c>
      <c r="H76" t="s">
        <v>169</v>
      </c>
      <c r="I76" t="s">
        <v>119</v>
      </c>
      <c r="J76" s="30" t="s">
        <v>126</v>
      </c>
      <c r="K76" t="s">
        <v>127</v>
      </c>
      <c r="M76">
        <v>2</v>
      </c>
    </row>
    <row r="77" spans="1:13" x14ac:dyDescent="0.25">
      <c r="A77" s="43" t="str">
        <f t="shared" si="1"/>
        <v>ItalyFlood*</v>
      </c>
      <c r="B77" s="43" t="s">
        <v>176</v>
      </c>
      <c r="C77" t="s">
        <v>162</v>
      </c>
      <c r="D77" t="s">
        <v>36</v>
      </c>
      <c r="E77" t="s">
        <v>35</v>
      </c>
      <c r="F77" s="30">
        <v>0.23052025494966136</v>
      </c>
      <c r="G77" s="30">
        <v>0.10828249007915895</v>
      </c>
      <c r="H77" t="s">
        <v>163</v>
      </c>
      <c r="I77" t="s">
        <v>119</v>
      </c>
      <c r="J77" s="30">
        <v>0.05</v>
      </c>
      <c r="K77" t="s">
        <v>198</v>
      </c>
      <c r="M77">
        <v>4</v>
      </c>
    </row>
    <row r="78" spans="1:13" x14ac:dyDescent="0.25">
      <c r="A78" s="43" t="str">
        <f t="shared" si="1"/>
        <v>LithuaniaFlood*</v>
      </c>
      <c r="B78" s="43" t="s">
        <v>176</v>
      </c>
      <c r="C78" t="s">
        <v>162</v>
      </c>
      <c r="D78" t="s">
        <v>42</v>
      </c>
      <c r="E78" t="s">
        <v>41</v>
      </c>
      <c r="F78" s="30">
        <v>0.3324077956805836</v>
      </c>
      <c r="G78" s="30">
        <v>0.39547741913902662</v>
      </c>
      <c r="H78" t="s">
        <v>164</v>
      </c>
      <c r="I78" t="s">
        <v>119</v>
      </c>
      <c r="K78" t="s">
        <v>131</v>
      </c>
      <c r="M78">
        <v>3</v>
      </c>
    </row>
    <row r="79" spans="1:13" x14ac:dyDescent="0.25">
      <c r="A79" s="43" t="str">
        <f t="shared" si="1"/>
        <v>LuxembourgFlood*</v>
      </c>
      <c r="B79" s="43" t="s">
        <v>176</v>
      </c>
      <c r="C79" t="s">
        <v>162</v>
      </c>
      <c r="D79" t="s">
        <v>44</v>
      </c>
      <c r="E79" t="s">
        <v>43</v>
      </c>
      <c r="F79" s="30">
        <v>0.60054725808787235</v>
      </c>
      <c r="G79" s="30">
        <v>0.30973074480220358</v>
      </c>
      <c r="H79" t="s">
        <v>164</v>
      </c>
      <c r="I79" t="s">
        <v>125</v>
      </c>
      <c r="K79" t="s">
        <v>127</v>
      </c>
      <c r="M79">
        <v>2</v>
      </c>
    </row>
    <row r="80" spans="1:13" x14ac:dyDescent="0.25">
      <c r="A80" s="43" t="str">
        <f t="shared" si="1"/>
        <v>LatviaFlood*</v>
      </c>
      <c r="B80" s="43" t="s">
        <v>176</v>
      </c>
      <c r="C80" t="s">
        <v>162</v>
      </c>
      <c r="D80" t="s">
        <v>38</v>
      </c>
      <c r="E80" t="s">
        <v>37</v>
      </c>
      <c r="F80" s="30">
        <v>0.40270477947509137</v>
      </c>
      <c r="G80" s="30">
        <v>0.23344363922822459</v>
      </c>
      <c r="H80" t="s">
        <v>164</v>
      </c>
      <c r="I80" t="s">
        <v>119</v>
      </c>
      <c r="K80" t="s">
        <v>131</v>
      </c>
      <c r="M80">
        <v>3</v>
      </c>
    </row>
    <row r="81" spans="1:13" x14ac:dyDescent="0.25">
      <c r="A81" s="43" t="str">
        <f t="shared" si="1"/>
        <v>MaltaFlood*</v>
      </c>
      <c r="B81" s="43" t="s">
        <v>176</v>
      </c>
      <c r="C81" t="s">
        <v>162</v>
      </c>
      <c r="D81" t="s">
        <v>46</v>
      </c>
      <c r="E81" t="s">
        <v>45</v>
      </c>
      <c r="F81" s="30">
        <v>1.0785838422636062E-2</v>
      </c>
      <c r="G81" s="30">
        <v>1.3401502565935208E-2</v>
      </c>
      <c r="H81" t="s">
        <v>163</v>
      </c>
      <c r="I81" t="s">
        <v>119</v>
      </c>
      <c r="K81" t="s">
        <v>131</v>
      </c>
      <c r="M81">
        <v>3</v>
      </c>
    </row>
    <row r="82" spans="1:13" x14ac:dyDescent="0.25">
      <c r="A82" s="43" t="str">
        <f t="shared" si="1"/>
        <v>NetherlandsFlood*</v>
      </c>
      <c r="B82" s="43" t="s">
        <v>176</v>
      </c>
      <c r="C82" t="s">
        <v>162</v>
      </c>
      <c r="D82" t="s">
        <v>48</v>
      </c>
      <c r="E82" t="s">
        <v>47</v>
      </c>
      <c r="F82" s="30">
        <v>2.6459870089807644E-2</v>
      </c>
      <c r="G82" s="30">
        <v>2.3931210491144699E-2</v>
      </c>
      <c r="H82" t="s">
        <v>163</v>
      </c>
      <c r="I82" t="s">
        <v>119</v>
      </c>
      <c r="J82" s="30" t="s">
        <v>130</v>
      </c>
      <c r="K82" t="s">
        <v>198</v>
      </c>
      <c r="M82">
        <v>4</v>
      </c>
    </row>
    <row r="83" spans="1:13" x14ac:dyDescent="0.25">
      <c r="A83" s="43" t="str">
        <f t="shared" si="1"/>
        <v>PolandFlood*</v>
      </c>
      <c r="B83" s="43" t="s">
        <v>176</v>
      </c>
      <c r="C83" t="s">
        <v>162</v>
      </c>
      <c r="D83" t="s">
        <v>52</v>
      </c>
      <c r="E83" t="s">
        <v>51</v>
      </c>
      <c r="F83" s="30">
        <v>1.0348228015064054</v>
      </c>
      <c r="G83" s="30">
        <v>1.0844959775883551</v>
      </c>
      <c r="H83" t="s">
        <v>126</v>
      </c>
      <c r="I83" t="s">
        <v>134</v>
      </c>
      <c r="J83" s="30">
        <v>0.6</v>
      </c>
      <c r="K83" s="43" t="s">
        <v>134</v>
      </c>
      <c r="M83">
        <v>2</v>
      </c>
    </row>
    <row r="84" spans="1:13" x14ac:dyDescent="0.25">
      <c r="A84" s="43" t="str">
        <f t="shared" si="1"/>
        <v>PortugalFlood*</v>
      </c>
      <c r="B84" s="43" t="s">
        <v>176</v>
      </c>
      <c r="C84" t="s">
        <v>162</v>
      </c>
      <c r="D84" t="s">
        <v>54</v>
      </c>
      <c r="E84" t="s">
        <v>53</v>
      </c>
      <c r="F84" s="30">
        <v>0.25607482593261838</v>
      </c>
      <c r="G84" s="30">
        <v>0.20450864612876435</v>
      </c>
      <c r="H84" t="s">
        <v>130</v>
      </c>
      <c r="I84" t="s">
        <v>119</v>
      </c>
      <c r="K84" t="s">
        <v>131</v>
      </c>
      <c r="M84">
        <v>3</v>
      </c>
    </row>
    <row r="85" spans="1:13" x14ac:dyDescent="0.25">
      <c r="A85" s="43" t="str">
        <f t="shared" si="1"/>
        <v>RomaniaFlood*</v>
      </c>
      <c r="B85" s="43" t="s">
        <v>176</v>
      </c>
      <c r="C85" t="s">
        <v>162</v>
      </c>
      <c r="D85" t="s">
        <v>56</v>
      </c>
      <c r="E85" t="s">
        <v>55</v>
      </c>
      <c r="F85" s="30">
        <v>0.26216998142787634</v>
      </c>
      <c r="G85" s="30">
        <v>0.14901540746907049</v>
      </c>
      <c r="H85" t="s">
        <v>130</v>
      </c>
      <c r="I85" t="s">
        <v>125</v>
      </c>
      <c r="K85" t="s">
        <v>131</v>
      </c>
      <c r="M85">
        <v>3</v>
      </c>
    </row>
    <row r="86" spans="1:13" x14ac:dyDescent="0.25">
      <c r="A86" s="43" t="str">
        <f t="shared" si="1"/>
        <v>SwedenFlood*</v>
      </c>
      <c r="B86" s="43" t="s">
        <v>176</v>
      </c>
      <c r="C86" t="s">
        <v>162</v>
      </c>
      <c r="D86" t="s">
        <v>64</v>
      </c>
      <c r="E86" t="s">
        <v>63</v>
      </c>
      <c r="F86" s="30">
        <v>0.42414159118001526</v>
      </c>
      <c r="G86" s="30">
        <v>0.22422239117129461</v>
      </c>
      <c r="H86" t="s">
        <v>169</v>
      </c>
      <c r="I86" t="s">
        <v>166</v>
      </c>
      <c r="J86" s="30">
        <v>0.96</v>
      </c>
      <c r="K86" t="s">
        <v>127</v>
      </c>
      <c r="M86">
        <v>2</v>
      </c>
    </row>
    <row r="87" spans="1:13" x14ac:dyDescent="0.25">
      <c r="A87" s="43" t="str">
        <f t="shared" si="1"/>
        <v>SloveniaFlood*</v>
      </c>
      <c r="B87" s="43" t="s">
        <v>176</v>
      </c>
      <c r="C87" t="s">
        <v>162</v>
      </c>
      <c r="D87" t="s">
        <v>60</v>
      </c>
      <c r="E87" t="s">
        <v>59</v>
      </c>
      <c r="F87" s="30">
        <v>0.54093492638107765</v>
      </c>
      <c r="G87" s="30">
        <v>0.23295687738815085</v>
      </c>
      <c r="H87" t="s">
        <v>133</v>
      </c>
      <c r="I87" t="s">
        <v>119</v>
      </c>
      <c r="J87" s="30">
        <v>0.85</v>
      </c>
      <c r="K87" t="s">
        <v>127</v>
      </c>
      <c r="M87">
        <v>2</v>
      </c>
    </row>
    <row r="88" spans="1:13" x14ac:dyDescent="0.25">
      <c r="A88" s="43" t="str">
        <f t="shared" si="1"/>
        <v>SlovakiaFlood*</v>
      </c>
      <c r="B88" s="43" t="s">
        <v>176</v>
      </c>
      <c r="C88" t="s">
        <v>162</v>
      </c>
      <c r="D88" t="s">
        <v>58</v>
      </c>
      <c r="E88" t="s">
        <v>57</v>
      </c>
      <c r="F88" s="30">
        <v>0.87036072781862184</v>
      </c>
      <c r="G88" s="30">
        <v>0.82988292731079338</v>
      </c>
      <c r="H88" t="s">
        <v>130</v>
      </c>
      <c r="I88" t="s">
        <v>131</v>
      </c>
      <c r="K88" t="s">
        <v>131</v>
      </c>
      <c r="M88">
        <v>3</v>
      </c>
    </row>
    <row r="89" spans="1:13" x14ac:dyDescent="0.25">
      <c r="A89" s="43" t="str">
        <f t="shared" si="1"/>
        <v>IcelandFlood*</v>
      </c>
      <c r="B89" s="43" t="s">
        <v>176</v>
      </c>
      <c r="C89" t="s">
        <v>162</v>
      </c>
      <c r="D89" t="s">
        <v>32</v>
      </c>
      <c r="E89" t="s">
        <v>31</v>
      </c>
      <c r="F89" s="30">
        <v>2.2978486028168616E-2</v>
      </c>
      <c r="G89" s="30">
        <v>2.1391498980670963E-2</v>
      </c>
      <c r="H89" t="s">
        <v>126</v>
      </c>
      <c r="I89" t="s">
        <v>127</v>
      </c>
      <c r="K89" t="s">
        <v>127</v>
      </c>
      <c r="M89">
        <v>1</v>
      </c>
    </row>
    <row r="90" spans="1:13" x14ac:dyDescent="0.25">
      <c r="A90" s="43" t="str">
        <f t="shared" si="1"/>
        <v>LiechtensteinFlood*</v>
      </c>
      <c r="B90" s="43" t="s">
        <v>176</v>
      </c>
      <c r="C90" t="s">
        <v>162</v>
      </c>
      <c r="D90" t="s">
        <v>40</v>
      </c>
      <c r="E90" t="s">
        <v>39</v>
      </c>
      <c r="F90" s="30">
        <v>5.1773337128225003E-2</v>
      </c>
      <c r="G90" s="30">
        <v>7.5235888194020772E-2</v>
      </c>
      <c r="H90" t="s">
        <v>164</v>
      </c>
      <c r="I90" t="s">
        <v>127</v>
      </c>
      <c r="K90" t="s">
        <v>127</v>
      </c>
      <c r="L90" s="43"/>
      <c r="M90">
        <v>1</v>
      </c>
    </row>
    <row r="91" spans="1:13" x14ac:dyDescent="0.25">
      <c r="A91" s="43" t="str">
        <f t="shared" si="1"/>
        <v>NorwayFlood*</v>
      </c>
      <c r="B91" s="43" t="s">
        <v>176</v>
      </c>
      <c r="C91" t="s">
        <v>162</v>
      </c>
      <c r="D91" t="s">
        <v>50</v>
      </c>
      <c r="E91" t="s">
        <v>49</v>
      </c>
      <c r="F91" s="30">
        <v>1.0716283981994883</v>
      </c>
      <c r="G91" s="30">
        <v>0.5954190559632847</v>
      </c>
      <c r="H91" t="s">
        <v>169</v>
      </c>
      <c r="I91" t="s">
        <v>127</v>
      </c>
      <c r="J91" s="30" t="s">
        <v>169</v>
      </c>
      <c r="K91" t="s">
        <v>127</v>
      </c>
      <c r="M91">
        <v>1</v>
      </c>
    </row>
    <row r="92" spans="1:13" x14ac:dyDescent="0.25">
      <c r="A92" s="43" t="str">
        <f t="shared" si="1"/>
        <v>AustriaCoastal Flood</v>
      </c>
      <c r="B92" t="s">
        <v>6</v>
      </c>
      <c r="C92" t="s">
        <v>162</v>
      </c>
      <c r="D92" t="s">
        <v>5</v>
      </c>
      <c r="E92" t="s">
        <v>4</v>
      </c>
      <c r="F92" s="30">
        <v>4.4317055364824415E-2</v>
      </c>
      <c r="G92" s="30">
        <v>3.0113070079398702E-2</v>
      </c>
      <c r="H92" t="e">
        <v>#N/A</v>
      </c>
      <c r="I92" t="s">
        <v>119</v>
      </c>
      <c r="J92" s="30" t="e">
        <v>#N/A</v>
      </c>
      <c r="K92" t="s">
        <v>138</v>
      </c>
      <c r="M92">
        <v>0</v>
      </c>
    </row>
    <row r="93" spans="1:13" x14ac:dyDescent="0.25">
      <c r="A93" s="43" t="str">
        <f t="shared" si="1"/>
        <v>BelgiumCoastal Flood</v>
      </c>
      <c r="B93" t="s">
        <v>6</v>
      </c>
      <c r="C93" t="s">
        <v>162</v>
      </c>
      <c r="D93" t="s">
        <v>8</v>
      </c>
      <c r="E93" t="s">
        <v>7</v>
      </c>
      <c r="F93" s="30">
        <v>7.0046729619753667E-2</v>
      </c>
      <c r="G93" s="30">
        <v>5.2520888949641596E-2</v>
      </c>
      <c r="H93" t="e">
        <v>#N/A</v>
      </c>
      <c r="I93" t="s">
        <v>127</v>
      </c>
      <c r="J93" s="30" t="e">
        <v>#N/A</v>
      </c>
      <c r="K93" t="s">
        <v>127</v>
      </c>
      <c r="L93" t="s">
        <v>165</v>
      </c>
      <c r="M93">
        <v>1</v>
      </c>
    </row>
    <row r="94" spans="1:13" x14ac:dyDescent="0.25">
      <c r="A94" s="43" t="str">
        <f t="shared" si="1"/>
        <v>BulgariaCoastal Flood</v>
      </c>
      <c r="B94" t="s">
        <v>6</v>
      </c>
      <c r="C94" t="s">
        <v>162</v>
      </c>
      <c r="D94" t="s">
        <v>10</v>
      </c>
      <c r="E94" t="s">
        <v>9</v>
      </c>
      <c r="F94" s="30">
        <v>1.8427756260108185E-2</v>
      </c>
      <c r="G94" s="30">
        <v>3.8050738394646601E-2</v>
      </c>
      <c r="H94" t="e">
        <v>#N/A</v>
      </c>
      <c r="I94" t="s">
        <v>166</v>
      </c>
      <c r="J94" s="30" t="e">
        <v>#N/A</v>
      </c>
      <c r="K94" t="s">
        <v>198</v>
      </c>
      <c r="M94">
        <v>4</v>
      </c>
    </row>
    <row r="95" spans="1:13" x14ac:dyDescent="0.25">
      <c r="A95" s="43" t="str">
        <f t="shared" si="1"/>
        <v>CyprusCoastal Flood</v>
      </c>
      <c r="B95" t="s">
        <v>6</v>
      </c>
      <c r="C95" t="s">
        <v>162</v>
      </c>
      <c r="D95" t="s">
        <v>14</v>
      </c>
      <c r="E95" t="s">
        <v>13</v>
      </c>
      <c r="F95" s="30">
        <v>0.25873505463080659</v>
      </c>
      <c r="G95" s="30">
        <v>0.34599069604575905</v>
      </c>
      <c r="H95" t="e">
        <v>#N/A</v>
      </c>
      <c r="I95" t="s">
        <v>134</v>
      </c>
      <c r="J95" s="30" t="e">
        <v>#N/A</v>
      </c>
      <c r="K95" t="s">
        <v>131</v>
      </c>
      <c r="M95">
        <v>3</v>
      </c>
    </row>
    <row r="96" spans="1:13" x14ac:dyDescent="0.25">
      <c r="A96" s="43" t="str">
        <f t="shared" si="1"/>
        <v>Czech RepublicCoastal Flood</v>
      </c>
      <c r="B96" t="s">
        <v>6</v>
      </c>
      <c r="C96" t="s">
        <v>162</v>
      </c>
      <c r="D96" t="s">
        <v>16</v>
      </c>
      <c r="E96" t="s">
        <v>15</v>
      </c>
      <c r="F96" s="30">
        <v>4.8933037964119089E-2</v>
      </c>
      <c r="G96" s="30">
        <v>0.11543053757865131</v>
      </c>
      <c r="H96" t="e">
        <v>#N/A</v>
      </c>
      <c r="I96" t="s">
        <v>119</v>
      </c>
      <c r="J96" s="30" t="e">
        <v>#N/A</v>
      </c>
      <c r="K96" t="s">
        <v>138</v>
      </c>
      <c r="M96">
        <v>0</v>
      </c>
    </row>
    <row r="97" spans="1:13" x14ac:dyDescent="0.25">
      <c r="A97" s="43" t="str">
        <f t="shared" si="1"/>
        <v>GermanyCoastal Flood</v>
      </c>
      <c r="B97" t="s">
        <v>6</v>
      </c>
      <c r="C97" t="s">
        <v>162</v>
      </c>
      <c r="D97" t="s">
        <v>26</v>
      </c>
      <c r="E97" t="s">
        <v>25</v>
      </c>
      <c r="F97" s="30">
        <v>8.4299554926466083E-2</v>
      </c>
      <c r="G97" s="30">
        <v>5.3907864221497605E-2</v>
      </c>
      <c r="H97" t="e">
        <v>#N/A</v>
      </c>
      <c r="I97" t="s">
        <v>119</v>
      </c>
      <c r="J97" s="30" t="e">
        <v>#N/A</v>
      </c>
      <c r="K97" t="s">
        <v>198</v>
      </c>
      <c r="M97">
        <v>4</v>
      </c>
    </row>
    <row r="98" spans="1:13" x14ac:dyDescent="0.25">
      <c r="A98" s="43" t="str">
        <f t="shared" si="1"/>
        <v>DenmarkCoastal Flood</v>
      </c>
      <c r="B98" t="s">
        <v>6</v>
      </c>
      <c r="C98" t="s">
        <v>162</v>
      </c>
      <c r="D98" t="s">
        <v>18</v>
      </c>
      <c r="E98" t="s">
        <v>17</v>
      </c>
      <c r="F98" s="30">
        <v>2.3480185228363742E-2</v>
      </c>
      <c r="G98" s="30">
        <v>1.7495155560512558E-2</v>
      </c>
      <c r="H98" t="e">
        <v>#N/A</v>
      </c>
      <c r="I98" t="s">
        <v>127</v>
      </c>
      <c r="J98" s="30" t="e">
        <v>#N/A</v>
      </c>
      <c r="K98" t="s">
        <v>127</v>
      </c>
      <c r="L98" s="42" t="s">
        <v>182</v>
      </c>
      <c r="M98">
        <v>1</v>
      </c>
    </row>
    <row r="99" spans="1:13" x14ac:dyDescent="0.25">
      <c r="A99" s="43" t="str">
        <f t="shared" si="1"/>
        <v>EstoniaCoastal Flood</v>
      </c>
      <c r="B99" t="s">
        <v>6</v>
      </c>
      <c r="C99" t="s">
        <v>162</v>
      </c>
      <c r="D99" t="s">
        <v>20</v>
      </c>
      <c r="E99" t="s">
        <v>19</v>
      </c>
      <c r="F99" s="30">
        <v>0.13426370876886692</v>
      </c>
      <c r="G99" s="30">
        <v>9.7617775006854826E-2</v>
      </c>
      <c r="H99" t="e">
        <v>#N/A</v>
      </c>
      <c r="I99" t="s">
        <v>166</v>
      </c>
      <c r="J99" s="30" t="e">
        <v>#N/A</v>
      </c>
      <c r="K99" t="s">
        <v>131</v>
      </c>
      <c r="M99">
        <v>3</v>
      </c>
    </row>
    <row r="100" spans="1:13" x14ac:dyDescent="0.25">
      <c r="A100" s="43" t="str">
        <f t="shared" si="1"/>
        <v>GreeceCoastal Flood</v>
      </c>
      <c r="B100" t="s">
        <v>6</v>
      </c>
      <c r="C100" t="s">
        <v>162</v>
      </c>
      <c r="D100" t="s">
        <v>171</v>
      </c>
      <c r="E100" t="s">
        <v>27</v>
      </c>
      <c r="F100" s="30">
        <v>2.7482191504991045E-2</v>
      </c>
      <c r="G100" s="30">
        <v>1.5874934541455603E-2</v>
      </c>
      <c r="H100" t="e">
        <v>#N/A</v>
      </c>
      <c r="I100" t="s">
        <v>125</v>
      </c>
      <c r="J100" s="30" t="e">
        <v>#N/A</v>
      </c>
      <c r="K100" t="s">
        <v>198</v>
      </c>
      <c r="M100">
        <v>4</v>
      </c>
    </row>
    <row r="101" spans="1:13" x14ac:dyDescent="0.25">
      <c r="A101" s="43" t="str">
        <f t="shared" si="1"/>
        <v>SpainCoastal Flood</v>
      </c>
      <c r="B101" t="s">
        <v>6</v>
      </c>
      <c r="C101" t="s">
        <v>162</v>
      </c>
      <c r="D101" t="s">
        <v>62</v>
      </c>
      <c r="E101" t="s">
        <v>61</v>
      </c>
      <c r="F101" s="30">
        <v>7.2651098790783381E-2</v>
      </c>
      <c r="G101" s="30">
        <v>5.0591776271995327E-2</v>
      </c>
      <c r="H101" t="e">
        <v>#N/A</v>
      </c>
      <c r="I101" t="s">
        <v>134</v>
      </c>
      <c r="J101" s="30" t="e">
        <v>#N/A</v>
      </c>
      <c r="K101" t="s">
        <v>127</v>
      </c>
      <c r="M101">
        <v>2</v>
      </c>
    </row>
    <row r="102" spans="1:13" x14ac:dyDescent="0.25">
      <c r="A102" s="43" t="str">
        <f t="shared" si="1"/>
        <v>FranceCoastal Flood</v>
      </c>
      <c r="B102" t="s">
        <v>6</v>
      </c>
      <c r="C102" t="s">
        <v>162</v>
      </c>
      <c r="D102" t="s">
        <v>24</v>
      </c>
      <c r="E102" t="s">
        <v>23</v>
      </c>
      <c r="F102" s="30">
        <v>0.53640326996360721</v>
      </c>
      <c r="G102" s="30">
        <v>0.37154271511151477</v>
      </c>
      <c r="H102" t="e">
        <v>#N/A</v>
      </c>
      <c r="I102" t="s">
        <v>127</v>
      </c>
      <c r="J102" s="30" t="e">
        <v>#N/A</v>
      </c>
      <c r="K102" t="s">
        <v>127</v>
      </c>
      <c r="L102" t="s">
        <v>174</v>
      </c>
      <c r="M102">
        <v>2</v>
      </c>
    </row>
    <row r="103" spans="1:13" x14ac:dyDescent="0.25">
      <c r="A103" s="43" t="str">
        <f t="shared" si="1"/>
        <v>CroatiaCoastal Flood</v>
      </c>
      <c r="B103" t="s">
        <v>6</v>
      </c>
      <c r="C103" t="s">
        <v>162</v>
      </c>
      <c r="D103" t="s">
        <v>12</v>
      </c>
      <c r="E103" t="s">
        <v>11</v>
      </c>
      <c r="F103" s="30">
        <v>3.5833089234549372E-2</v>
      </c>
      <c r="G103" s="30">
        <v>3.0872548208197112E-2</v>
      </c>
      <c r="H103" t="e">
        <v>#N/A</v>
      </c>
      <c r="I103" t="s">
        <v>131</v>
      </c>
      <c r="J103" s="30" t="e">
        <v>#N/A</v>
      </c>
      <c r="K103" t="s">
        <v>198</v>
      </c>
      <c r="M103">
        <v>4</v>
      </c>
    </row>
    <row r="104" spans="1:13" x14ac:dyDescent="0.25">
      <c r="A104" s="43" t="str">
        <f t="shared" si="1"/>
        <v>HungaryCoastal Flood</v>
      </c>
      <c r="B104" t="s">
        <v>6</v>
      </c>
      <c r="C104" t="s">
        <v>162</v>
      </c>
      <c r="D104" t="s">
        <v>30</v>
      </c>
      <c r="E104" t="s">
        <v>29</v>
      </c>
      <c r="F104" s="30">
        <v>0.15306537618823493</v>
      </c>
      <c r="G104" s="30">
        <v>0.16922960226884665</v>
      </c>
      <c r="H104" t="e">
        <v>#N/A</v>
      </c>
      <c r="I104" t="s">
        <v>166</v>
      </c>
      <c r="J104" s="30" t="e">
        <v>#N/A</v>
      </c>
      <c r="K104" t="s">
        <v>138</v>
      </c>
      <c r="M104">
        <v>0</v>
      </c>
    </row>
    <row r="105" spans="1:13" x14ac:dyDescent="0.25">
      <c r="A105" s="43" t="str">
        <f t="shared" si="1"/>
        <v>IrelandCoastal Flood</v>
      </c>
      <c r="B105" t="s">
        <v>6</v>
      </c>
      <c r="C105" t="s">
        <v>162</v>
      </c>
      <c r="D105" t="s">
        <v>34</v>
      </c>
      <c r="E105" t="s">
        <v>33</v>
      </c>
      <c r="F105" s="30">
        <v>0.45415770149626333</v>
      </c>
      <c r="G105" s="30">
        <v>0.39458634924916003</v>
      </c>
      <c r="H105" t="e">
        <v>#N/A</v>
      </c>
      <c r="I105" t="s">
        <v>119</v>
      </c>
      <c r="J105" s="30" t="e">
        <v>#N/A</v>
      </c>
      <c r="K105" t="s">
        <v>131</v>
      </c>
      <c r="M105">
        <v>3</v>
      </c>
    </row>
    <row r="106" spans="1:13" x14ac:dyDescent="0.25">
      <c r="A106" s="43" t="str">
        <f t="shared" si="1"/>
        <v>ItalyCoastal Flood</v>
      </c>
      <c r="B106" t="s">
        <v>6</v>
      </c>
      <c r="C106" t="s">
        <v>162</v>
      </c>
      <c r="D106" t="s">
        <v>36</v>
      </c>
      <c r="E106" t="s">
        <v>35</v>
      </c>
      <c r="F106" s="30">
        <v>7.8874592932247245E-2</v>
      </c>
      <c r="G106" s="30">
        <v>3.7049834638386986E-2</v>
      </c>
      <c r="H106" t="e">
        <v>#N/A</v>
      </c>
      <c r="I106" t="s">
        <v>119</v>
      </c>
      <c r="J106" s="30" t="e">
        <v>#N/A</v>
      </c>
      <c r="K106" t="s">
        <v>198</v>
      </c>
      <c r="M106">
        <v>4</v>
      </c>
    </row>
    <row r="107" spans="1:13" x14ac:dyDescent="0.25">
      <c r="A107" s="43" t="str">
        <f t="shared" si="1"/>
        <v>LithuaniaCoastal Flood</v>
      </c>
      <c r="B107" t="s">
        <v>6</v>
      </c>
      <c r="C107" t="s">
        <v>162</v>
      </c>
      <c r="D107" t="s">
        <v>42</v>
      </c>
      <c r="E107" t="s">
        <v>41</v>
      </c>
      <c r="F107" s="30">
        <v>1.0316131213914503E-2</v>
      </c>
      <c r="G107" s="30">
        <v>1.2273469518442971E-2</v>
      </c>
      <c r="H107" t="e">
        <v>#N/A</v>
      </c>
      <c r="I107" t="s">
        <v>119</v>
      </c>
      <c r="J107" s="30" t="e">
        <v>#N/A</v>
      </c>
      <c r="K107" t="s">
        <v>131</v>
      </c>
      <c r="M107">
        <v>3</v>
      </c>
    </row>
    <row r="108" spans="1:13" x14ac:dyDescent="0.25">
      <c r="A108" s="43" t="str">
        <f t="shared" si="1"/>
        <v>LuxembourgCoastal Flood</v>
      </c>
      <c r="B108" t="s">
        <v>6</v>
      </c>
      <c r="C108" t="s">
        <v>162</v>
      </c>
      <c r="D108" t="s">
        <v>44</v>
      </c>
      <c r="E108" t="s">
        <v>43</v>
      </c>
      <c r="F108" s="30">
        <v>3.5124174514298057E-2</v>
      </c>
      <c r="G108" s="30">
        <v>1.8115205067315929E-2</v>
      </c>
      <c r="H108" t="e">
        <v>#N/A</v>
      </c>
      <c r="I108" t="s">
        <v>119</v>
      </c>
      <c r="J108" s="30" t="e">
        <v>#N/A</v>
      </c>
      <c r="K108" t="s">
        <v>138</v>
      </c>
      <c r="M108">
        <v>0</v>
      </c>
    </row>
    <row r="109" spans="1:13" x14ac:dyDescent="0.25">
      <c r="A109" s="43" t="str">
        <f t="shared" si="1"/>
        <v>LatviaCoastal Flood</v>
      </c>
      <c r="B109" t="s">
        <v>6</v>
      </c>
      <c r="C109" t="s">
        <v>162</v>
      </c>
      <c r="D109" t="s">
        <v>38</v>
      </c>
      <c r="E109" t="s">
        <v>37</v>
      </c>
      <c r="F109" s="30">
        <v>2.9519685304884608E-2</v>
      </c>
      <c r="G109" s="30">
        <v>1.7112244794875716E-2</v>
      </c>
      <c r="H109" t="e">
        <v>#N/A</v>
      </c>
      <c r="I109" t="s">
        <v>119</v>
      </c>
      <c r="J109" s="30" t="e">
        <v>#N/A</v>
      </c>
      <c r="K109" t="s">
        <v>198</v>
      </c>
      <c r="M109">
        <v>4</v>
      </c>
    </row>
    <row r="110" spans="1:13" x14ac:dyDescent="0.25">
      <c r="A110" s="43" t="str">
        <f t="shared" si="1"/>
        <v>MaltaCoastal Flood</v>
      </c>
      <c r="B110" t="s">
        <v>6</v>
      </c>
      <c r="C110" t="s">
        <v>162</v>
      </c>
      <c r="D110" t="s">
        <v>46</v>
      </c>
      <c r="E110" t="s">
        <v>45</v>
      </c>
      <c r="F110" s="30">
        <v>1.1759988201285217E-2</v>
      </c>
      <c r="G110" s="30">
        <v>1.4611892546446448E-2</v>
      </c>
      <c r="H110" t="e">
        <v>#N/A</v>
      </c>
      <c r="I110" t="s">
        <v>119</v>
      </c>
      <c r="J110" s="30" t="e">
        <v>#N/A</v>
      </c>
      <c r="K110" t="s">
        <v>198</v>
      </c>
      <c r="M110">
        <v>4</v>
      </c>
    </row>
    <row r="111" spans="1:13" x14ac:dyDescent="0.25">
      <c r="A111" s="43" t="str">
        <f t="shared" si="1"/>
        <v>NetherlandsCoastal Flood</v>
      </c>
      <c r="B111" t="s">
        <v>6</v>
      </c>
      <c r="C111" t="s">
        <v>162</v>
      </c>
      <c r="D111" t="s">
        <v>48</v>
      </c>
      <c r="E111" t="s">
        <v>47</v>
      </c>
      <c r="F111" s="30">
        <v>2.7858193908600691E-2</v>
      </c>
      <c r="G111" s="30">
        <v>2.5195902325561827E-2</v>
      </c>
      <c r="H111" t="e">
        <v>#N/A</v>
      </c>
      <c r="I111" t="s">
        <v>119</v>
      </c>
      <c r="J111" s="30" t="e">
        <v>#N/A</v>
      </c>
      <c r="K111" t="s">
        <v>198</v>
      </c>
      <c r="M111">
        <v>4</v>
      </c>
    </row>
    <row r="112" spans="1:13" x14ac:dyDescent="0.25">
      <c r="A112" s="43" t="str">
        <f t="shared" si="1"/>
        <v>PolandCoastal Flood</v>
      </c>
      <c r="B112" t="s">
        <v>6</v>
      </c>
      <c r="C112" t="s">
        <v>162</v>
      </c>
      <c r="D112" t="s">
        <v>52</v>
      </c>
      <c r="E112" t="s">
        <v>51</v>
      </c>
      <c r="F112" s="30">
        <v>0.24388707289158107</v>
      </c>
      <c r="G112" s="30">
        <v>0.25559404871219443</v>
      </c>
      <c r="H112" t="e">
        <v>#N/A</v>
      </c>
      <c r="I112" t="s">
        <v>125</v>
      </c>
      <c r="J112" s="30" t="e">
        <v>#N/A</v>
      </c>
      <c r="K112" t="s">
        <v>198</v>
      </c>
      <c r="M112">
        <v>4</v>
      </c>
    </row>
    <row r="113" spans="1:13" x14ac:dyDescent="0.25">
      <c r="A113" s="43" t="str">
        <f t="shared" si="1"/>
        <v>PortugalCoastal Flood</v>
      </c>
      <c r="B113" t="s">
        <v>6</v>
      </c>
      <c r="C113" t="s">
        <v>162</v>
      </c>
      <c r="D113" t="s">
        <v>54</v>
      </c>
      <c r="E113" t="s">
        <v>53</v>
      </c>
      <c r="F113" s="30">
        <v>0.18395652154935752</v>
      </c>
      <c r="G113" s="30">
        <v>0.14691291512784313</v>
      </c>
      <c r="H113" t="e">
        <v>#N/A</v>
      </c>
      <c r="I113" t="s">
        <v>119</v>
      </c>
      <c r="J113" s="30" t="e">
        <v>#N/A</v>
      </c>
      <c r="K113" t="s">
        <v>198</v>
      </c>
      <c r="M113">
        <v>4</v>
      </c>
    </row>
    <row r="114" spans="1:13" x14ac:dyDescent="0.25">
      <c r="A114" s="43" t="str">
        <f t="shared" si="1"/>
        <v>RomaniaCoastal Flood</v>
      </c>
      <c r="B114" t="s">
        <v>6</v>
      </c>
      <c r="C114" t="s">
        <v>162</v>
      </c>
      <c r="D114" t="s">
        <v>56</v>
      </c>
      <c r="E114" t="s">
        <v>55</v>
      </c>
      <c r="F114" s="30">
        <v>9.0000273976345815E-2</v>
      </c>
      <c r="G114" s="30">
        <v>5.1155465724448977E-2</v>
      </c>
      <c r="H114" t="e">
        <v>#N/A</v>
      </c>
      <c r="I114" t="s">
        <v>125</v>
      </c>
      <c r="J114" s="30" t="e">
        <v>#N/A</v>
      </c>
      <c r="K114" t="s">
        <v>198</v>
      </c>
      <c r="M114">
        <v>4</v>
      </c>
    </row>
    <row r="115" spans="1:13" x14ac:dyDescent="0.25">
      <c r="A115" s="43" t="str">
        <f t="shared" si="1"/>
        <v>SwedenCoastal Flood</v>
      </c>
      <c r="B115" t="s">
        <v>6</v>
      </c>
      <c r="C115" t="s">
        <v>162</v>
      </c>
      <c r="D115" t="s">
        <v>64</v>
      </c>
      <c r="E115" t="s">
        <v>63</v>
      </c>
      <c r="F115" s="30">
        <v>0.11237960516417929</v>
      </c>
      <c r="G115" s="30">
        <v>5.9409462106024963E-2</v>
      </c>
      <c r="H115" t="e">
        <v>#N/A</v>
      </c>
      <c r="I115" t="s">
        <v>166</v>
      </c>
      <c r="J115" s="30" t="e">
        <v>#N/A</v>
      </c>
      <c r="K115" t="s">
        <v>131</v>
      </c>
      <c r="M115">
        <v>3</v>
      </c>
    </row>
    <row r="116" spans="1:13" x14ac:dyDescent="0.25">
      <c r="A116" s="43" t="str">
        <f t="shared" si="1"/>
        <v>SloveniaCoastal Flood</v>
      </c>
      <c r="B116" t="s">
        <v>6</v>
      </c>
      <c r="C116" t="s">
        <v>162</v>
      </c>
      <c r="D116" t="s">
        <v>60</v>
      </c>
      <c r="E116" t="s">
        <v>59</v>
      </c>
      <c r="F116" s="30">
        <v>2.3180636892761459E-2</v>
      </c>
      <c r="G116" s="30">
        <v>9.9828806073468893E-3</v>
      </c>
      <c r="H116" t="e">
        <v>#N/A</v>
      </c>
      <c r="I116" t="s">
        <v>119</v>
      </c>
      <c r="J116" s="30" t="e">
        <v>#N/A</v>
      </c>
      <c r="K116" t="s">
        <v>198</v>
      </c>
      <c r="M116">
        <v>4</v>
      </c>
    </row>
    <row r="117" spans="1:13" x14ac:dyDescent="0.25">
      <c r="A117" s="43" t="str">
        <f t="shared" si="1"/>
        <v>SlovakiaCoastal Flood</v>
      </c>
      <c r="B117" t="s">
        <v>6</v>
      </c>
      <c r="C117" t="s">
        <v>162</v>
      </c>
      <c r="D117" t="s">
        <v>58</v>
      </c>
      <c r="E117" t="s">
        <v>57</v>
      </c>
      <c r="F117" s="30">
        <v>6.1968817680029029E-2</v>
      </c>
      <c r="G117" s="30">
        <v>5.9086838565409631E-2</v>
      </c>
      <c r="H117" t="e">
        <v>#N/A</v>
      </c>
      <c r="I117" t="s">
        <v>119</v>
      </c>
      <c r="J117" s="30" t="e">
        <v>#N/A</v>
      </c>
      <c r="K117" t="s">
        <v>138</v>
      </c>
      <c r="M117">
        <v>0</v>
      </c>
    </row>
    <row r="118" spans="1:13" x14ac:dyDescent="0.25">
      <c r="A118" s="43" t="str">
        <f t="shared" si="1"/>
        <v>IcelandCoastal Flood</v>
      </c>
      <c r="B118" t="s">
        <v>6</v>
      </c>
      <c r="C118" t="s">
        <v>162</v>
      </c>
      <c r="D118" t="s">
        <v>32</v>
      </c>
      <c r="E118" t="s">
        <v>31</v>
      </c>
      <c r="F118" s="30">
        <v>2.9819633189721154E-3</v>
      </c>
      <c r="G118" s="30">
        <v>2.7760168890149529E-3</v>
      </c>
      <c r="H118" t="e">
        <v>#N/A</v>
      </c>
      <c r="I118" t="s">
        <v>127</v>
      </c>
      <c r="J118" s="30" t="e">
        <v>#N/A</v>
      </c>
      <c r="K118" t="s">
        <v>127</v>
      </c>
      <c r="M118">
        <v>1</v>
      </c>
    </row>
    <row r="119" spans="1:13" x14ac:dyDescent="0.25">
      <c r="A119" s="43" t="str">
        <f t="shared" si="1"/>
        <v>LiechtensteinCoastal Flood</v>
      </c>
      <c r="B119" t="s">
        <v>6</v>
      </c>
      <c r="C119" t="s">
        <v>162</v>
      </c>
      <c r="D119" t="s">
        <v>40</v>
      </c>
      <c r="E119" t="s">
        <v>39</v>
      </c>
      <c r="F119" s="30">
        <v>2.1613527750675026E-2</v>
      </c>
      <c r="G119" s="30">
        <v>3.1408308745886349E-2</v>
      </c>
      <c r="H119" t="e">
        <v>#N/A</v>
      </c>
      <c r="I119" t="s">
        <v>119</v>
      </c>
      <c r="J119" s="30" t="e">
        <v>#N/A</v>
      </c>
      <c r="K119" t="s">
        <v>138</v>
      </c>
      <c r="L119" s="43"/>
      <c r="M119">
        <v>0</v>
      </c>
    </row>
    <row r="120" spans="1:13" x14ac:dyDescent="0.25">
      <c r="A120" s="43" t="str">
        <f t="shared" si="1"/>
        <v>NorwayCoastal Flood</v>
      </c>
      <c r="B120" t="s">
        <v>6</v>
      </c>
      <c r="C120" t="s">
        <v>162</v>
      </c>
      <c r="D120" t="s">
        <v>50</v>
      </c>
      <c r="E120" t="s">
        <v>49</v>
      </c>
      <c r="F120" s="30">
        <v>0.96044830467037456</v>
      </c>
      <c r="G120" s="30">
        <v>0.53364508054210391</v>
      </c>
      <c r="H120" t="e">
        <v>#N/A</v>
      </c>
      <c r="I120" t="s">
        <v>127</v>
      </c>
      <c r="J120" s="30" t="e">
        <v>#N/A</v>
      </c>
      <c r="K120" t="s">
        <v>127</v>
      </c>
      <c r="M120">
        <v>1</v>
      </c>
    </row>
    <row r="121" spans="1:13" x14ac:dyDescent="0.25">
      <c r="A121" s="43" t="str">
        <f t="shared" si="1"/>
        <v>GreeceCoastal Flood</v>
      </c>
      <c r="B121" t="s">
        <v>6</v>
      </c>
      <c r="C121" t="s">
        <v>162</v>
      </c>
      <c r="D121" t="s">
        <v>171</v>
      </c>
      <c r="E121" t="s">
        <v>27</v>
      </c>
      <c r="F121" s="30">
        <v>2.7482191504991045E-2</v>
      </c>
      <c r="G121" s="30">
        <v>1.5874934541455603E-2</v>
      </c>
      <c r="H121" t="e">
        <v>#N/A</v>
      </c>
      <c r="I121" t="s">
        <v>125</v>
      </c>
      <c r="J121" s="30" t="e">
        <v>#N/A</v>
      </c>
      <c r="K121" t="s">
        <v>198</v>
      </c>
      <c r="M121">
        <v>4</v>
      </c>
    </row>
    <row r="122" spans="1:13" x14ac:dyDescent="0.25">
      <c r="A122" s="43" t="str">
        <f t="shared" si="1"/>
        <v>FinlandCoastal Flood</v>
      </c>
      <c r="B122" t="s">
        <v>6</v>
      </c>
      <c r="C122" t="s">
        <v>162</v>
      </c>
      <c r="D122" t="s">
        <v>22</v>
      </c>
      <c r="E122" t="s">
        <v>21</v>
      </c>
      <c r="F122" s="30">
        <v>0.42007605700544148</v>
      </c>
      <c r="G122" s="30">
        <v>0.20918360161721747</v>
      </c>
      <c r="H122" t="e">
        <v>#N/A</v>
      </c>
      <c r="I122" t="s">
        <v>127</v>
      </c>
      <c r="J122" s="30" t="e">
        <v>#N/A</v>
      </c>
      <c r="K122" t="s">
        <v>131</v>
      </c>
      <c r="M122">
        <v>3</v>
      </c>
    </row>
    <row r="123" spans="1:13" x14ac:dyDescent="0.25">
      <c r="A123" s="43" t="str">
        <f t="shared" si="1"/>
        <v>AustriaEarthquake</v>
      </c>
      <c r="B123" t="s">
        <v>65</v>
      </c>
      <c r="C123" t="s">
        <v>162</v>
      </c>
      <c r="D123" t="s">
        <v>5</v>
      </c>
      <c r="E123" t="s">
        <v>4</v>
      </c>
      <c r="F123" s="30">
        <v>0.58469268592795753</v>
      </c>
      <c r="G123" s="30">
        <v>0.39729381118212753</v>
      </c>
      <c r="H123" t="s">
        <v>130</v>
      </c>
      <c r="I123" t="s">
        <v>119</v>
      </c>
      <c r="K123" t="s">
        <v>131</v>
      </c>
      <c r="M123">
        <v>3</v>
      </c>
    </row>
    <row r="124" spans="1:13" x14ac:dyDescent="0.25">
      <c r="A124" s="43" t="str">
        <f t="shared" si="1"/>
        <v>BelgiumEarthquake</v>
      </c>
      <c r="B124" t="s">
        <v>65</v>
      </c>
      <c r="C124" t="s">
        <v>162</v>
      </c>
      <c r="D124" t="s">
        <v>8</v>
      </c>
      <c r="E124" t="s">
        <v>7</v>
      </c>
      <c r="F124" s="30">
        <v>0.7816620705717563</v>
      </c>
      <c r="G124" s="30">
        <v>0.58608855870222842</v>
      </c>
      <c r="H124" t="s">
        <v>169</v>
      </c>
      <c r="I124" t="s">
        <v>127</v>
      </c>
      <c r="J124" s="30">
        <v>0.9</v>
      </c>
      <c r="K124" t="s">
        <v>127</v>
      </c>
      <c r="M124">
        <v>1</v>
      </c>
    </row>
    <row r="125" spans="1:13" x14ac:dyDescent="0.25">
      <c r="A125" s="43" t="str">
        <f t="shared" si="1"/>
        <v>BulgariaEarthquake</v>
      </c>
      <c r="B125" t="s">
        <v>65</v>
      </c>
      <c r="C125" t="s">
        <v>162</v>
      </c>
      <c r="D125" t="s">
        <v>10</v>
      </c>
      <c r="E125" t="s">
        <v>9</v>
      </c>
      <c r="F125" s="30">
        <v>0.14606231661994903</v>
      </c>
      <c r="G125" s="30">
        <v>0.30159824780475447</v>
      </c>
      <c r="H125" t="s">
        <v>164</v>
      </c>
      <c r="I125" t="s">
        <v>166</v>
      </c>
      <c r="K125" t="s">
        <v>131</v>
      </c>
      <c r="M125">
        <v>3</v>
      </c>
    </row>
    <row r="126" spans="1:13" x14ac:dyDescent="0.25">
      <c r="A126" s="43" t="str">
        <f t="shared" si="1"/>
        <v>CyprusEarthquake</v>
      </c>
      <c r="B126" t="s">
        <v>65</v>
      </c>
      <c r="C126" t="s">
        <v>162</v>
      </c>
      <c r="D126" t="s">
        <v>14</v>
      </c>
      <c r="E126" t="s">
        <v>13</v>
      </c>
      <c r="F126" s="30">
        <v>0.40863520407836801</v>
      </c>
      <c r="G126" s="30">
        <v>0.54644307432411321</v>
      </c>
      <c r="H126" t="s">
        <v>130</v>
      </c>
      <c r="I126" t="s">
        <v>134</v>
      </c>
      <c r="J126" s="30">
        <v>0.3</v>
      </c>
      <c r="K126" t="s">
        <v>127</v>
      </c>
      <c r="M126">
        <v>2</v>
      </c>
    </row>
    <row r="127" spans="1:13" x14ac:dyDescent="0.25">
      <c r="A127" s="43" t="str">
        <f t="shared" si="1"/>
        <v>Czech RepublicEarthquake</v>
      </c>
      <c r="B127" t="s">
        <v>65</v>
      </c>
      <c r="C127" t="s">
        <v>162</v>
      </c>
      <c r="D127" t="s">
        <v>16</v>
      </c>
      <c r="E127" t="s">
        <v>15</v>
      </c>
      <c r="F127" s="30">
        <v>0.65534796085471525</v>
      </c>
      <c r="G127" s="30">
        <v>1.5459323714583628</v>
      </c>
      <c r="H127" t="s">
        <v>163</v>
      </c>
      <c r="I127" t="s">
        <v>119</v>
      </c>
      <c r="K127" t="s">
        <v>127</v>
      </c>
      <c r="M127">
        <v>2</v>
      </c>
    </row>
    <row r="128" spans="1:13" x14ac:dyDescent="0.25">
      <c r="A128" s="43" t="str">
        <f t="shared" si="1"/>
        <v>GermanyEarthquake</v>
      </c>
      <c r="B128" t="s">
        <v>65</v>
      </c>
      <c r="C128" t="s">
        <v>162</v>
      </c>
      <c r="D128" t="s">
        <v>26</v>
      </c>
      <c r="E128" t="s">
        <v>25</v>
      </c>
      <c r="F128" s="30">
        <v>0.5882644341833756</v>
      </c>
      <c r="G128" s="30">
        <v>0.37618323456103364</v>
      </c>
      <c r="H128" t="s">
        <v>133</v>
      </c>
      <c r="I128" t="s">
        <v>131</v>
      </c>
      <c r="J128" s="30">
        <v>0.5</v>
      </c>
      <c r="K128" t="s">
        <v>131</v>
      </c>
      <c r="M128">
        <v>3</v>
      </c>
    </row>
    <row r="129" spans="1:13" x14ac:dyDescent="0.25">
      <c r="A129" s="43" t="str">
        <f t="shared" si="1"/>
        <v>DenmarkEarthquake</v>
      </c>
      <c r="B129" t="s">
        <v>65</v>
      </c>
      <c r="C129" t="s">
        <v>162</v>
      </c>
      <c r="D129" t="s">
        <v>18</v>
      </c>
      <c r="E129" t="s">
        <v>17</v>
      </c>
      <c r="F129" s="30">
        <v>0.12404263764192169</v>
      </c>
      <c r="G129" s="30">
        <v>9.2424536713628866E-2</v>
      </c>
      <c r="H129" t="s">
        <v>167</v>
      </c>
      <c r="I129" t="s">
        <v>119</v>
      </c>
      <c r="K129" t="s">
        <v>198</v>
      </c>
      <c r="L129" s="43" t="s">
        <v>183</v>
      </c>
      <c r="M129">
        <v>4</v>
      </c>
    </row>
    <row r="130" spans="1:13" x14ac:dyDescent="0.25">
      <c r="A130" s="43" t="str">
        <f t="shared" ref="A130:A157" si="2">CONCATENATE(E130,B130)</f>
        <v>EstoniaEarthquake</v>
      </c>
      <c r="B130" t="s">
        <v>65</v>
      </c>
      <c r="C130" t="s">
        <v>162</v>
      </c>
      <c r="D130" t="s">
        <v>20</v>
      </c>
      <c r="E130" t="s">
        <v>19</v>
      </c>
      <c r="F130" s="30">
        <v>0.50314462664896464</v>
      </c>
      <c r="G130" s="30">
        <v>0.36581634315404515</v>
      </c>
      <c r="H130" t="s">
        <v>167</v>
      </c>
      <c r="I130" t="s">
        <v>166</v>
      </c>
      <c r="J130" s="30">
        <v>0.7</v>
      </c>
      <c r="K130" t="s">
        <v>138</v>
      </c>
      <c r="M130">
        <v>0</v>
      </c>
    </row>
    <row r="131" spans="1:13" x14ac:dyDescent="0.25">
      <c r="A131" s="43" t="str">
        <f t="shared" si="2"/>
        <v>GreeceEarthquake</v>
      </c>
      <c r="B131" t="s">
        <v>65</v>
      </c>
      <c r="C131" t="s">
        <v>162</v>
      </c>
      <c r="D131" t="s">
        <v>171</v>
      </c>
      <c r="E131" t="s">
        <v>27</v>
      </c>
      <c r="F131" s="30">
        <v>0.17704835439009131</v>
      </c>
      <c r="G131" s="30">
        <v>0.10227099378536442</v>
      </c>
      <c r="H131" t="s">
        <v>163</v>
      </c>
      <c r="I131" t="s">
        <v>125</v>
      </c>
      <c r="J131" s="30">
        <v>0.15</v>
      </c>
      <c r="K131" t="s">
        <v>198</v>
      </c>
      <c r="M131">
        <v>4</v>
      </c>
    </row>
    <row r="132" spans="1:13" x14ac:dyDescent="0.25">
      <c r="A132" s="43" t="str">
        <f t="shared" si="2"/>
        <v>SpainEarthquake</v>
      </c>
      <c r="B132" t="s">
        <v>65</v>
      </c>
      <c r="C132" t="s">
        <v>162</v>
      </c>
      <c r="D132" t="s">
        <v>62</v>
      </c>
      <c r="E132" t="s">
        <v>61</v>
      </c>
      <c r="F132" s="30">
        <v>0.42615279084830193</v>
      </c>
      <c r="G132" s="30">
        <v>0.2967584387728327</v>
      </c>
      <c r="H132" t="s">
        <v>169</v>
      </c>
      <c r="I132" t="s">
        <v>134</v>
      </c>
      <c r="K132" t="s">
        <v>127</v>
      </c>
      <c r="M132">
        <v>2</v>
      </c>
    </row>
    <row r="133" spans="1:13" x14ac:dyDescent="0.25">
      <c r="A133" s="43" t="str">
        <f t="shared" si="2"/>
        <v>FinlandEarthquake</v>
      </c>
      <c r="B133" t="s">
        <v>65</v>
      </c>
      <c r="C133" t="s">
        <v>162</v>
      </c>
      <c r="D133" t="s">
        <v>22</v>
      </c>
      <c r="E133" t="s">
        <v>21</v>
      </c>
      <c r="F133" s="30">
        <v>1.0212566687767768</v>
      </c>
      <c r="G133" s="30">
        <v>0.50855111732197733</v>
      </c>
      <c r="H133" t="s">
        <v>164</v>
      </c>
      <c r="I133" t="s">
        <v>119</v>
      </c>
      <c r="J133" s="30">
        <v>0.9</v>
      </c>
      <c r="K133" t="s">
        <v>127</v>
      </c>
      <c r="M133">
        <v>2</v>
      </c>
    </row>
    <row r="134" spans="1:13" x14ac:dyDescent="0.25">
      <c r="A134" s="43" t="str">
        <f t="shared" si="2"/>
        <v>FranceEarthquake</v>
      </c>
      <c r="B134" t="s">
        <v>65</v>
      </c>
      <c r="C134" t="s">
        <v>162</v>
      </c>
      <c r="D134" t="s">
        <v>24</v>
      </c>
      <c r="E134" t="s">
        <v>23</v>
      </c>
      <c r="F134" s="30">
        <v>0.73586765583642066</v>
      </c>
      <c r="G134" s="30">
        <v>0.50970283389726334</v>
      </c>
      <c r="H134" t="s">
        <v>169</v>
      </c>
      <c r="I134" t="s">
        <v>127</v>
      </c>
      <c r="K134" t="s">
        <v>127</v>
      </c>
      <c r="M134">
        <v>1</v>
      </c>
    </row>
    <row r="135" spans="1:13" x14ac:dyDescent="0.25">
      <c r="A135" s="43" t="str">
        <f t="shared" si="2"/>
        <v>CroatiaEarthquake</v>
      </c>
      <c r="B135" t="s">
        <v>65</v>
      </c>
      <c r="C135" t="s">
        <v>162</v>
      </c>
      <c r="D135" t="s">
        <v>12</v>
      </c>
      <c r="E135" t="s">
        <v>11</v>
      </c>
      <c r="F135" s="30">
        <v>0.12725694062739973</v>
      </c>
      <c r="G135" s="30">
        <v>0.10964017108966082</v>
      </c>
      <c r="H135" t="s">
        <v>163</v>
      </c>
      <c r="I135" t="s">
        <v>134</v>
      </c>
      <c r="K135" t="s">
        <v>131</v>
      </c>
      <c r="M135">
        <v>3</v>
      </c>
    </row>
    <row r="136" spans="1:13" x14ac:dyDescent="0.25">
      <c r="A136" s="43" t="str">
        <f t="shared" si="2"/>
        <v>HungaryEarthquake</v>
      </c>
      <c r="B136" t="s">
        <v>65</v>
      </c>
      <c r="C136" t="s">
        <v>162</v>
      </c>
      <c r="D136" t="s">
        <v>30</v>
      </c>
      <c r="E136" t="s">
        <v>29</v>
      </c>
      <c r="F136" s="30">
        <v>0.57479089252581184</v>
      </c>
      <c r="G136" s="30">
        <v>0.63549077232382689</v>
      </c>
      <c r="H136" t="s">
        <v>126</v>
      </c>
      <c r="I136" t="s">
        <v>166</v>
      </c>
      <c r="J136" s="30">
        <v>0.75</v>
      </c>
      <c r="K136" t="s">
        <v>127</v>
      </c>
      <c r="M136">
        <v>2</v>
      </c>
    </row>
    <row r="137" spans="1:13" x14ac:dyDescent="0.25">
      <c r="A137" s="43" t="str">
        <f t="shared" si="2"/>
        <v>IrelandEarthquake</v>
      </c>
      <c r="B137" t="s">
        <v>65</v>
      </c>
      <c r="C137" t="s">
        <v>162</v>
      </c>
      <c r="D137" t="s">
        <v>34</v>
      </c>
      <c r="E137" t="s">
        <v>33</v>
      </c>
      <c r="F137" s="30">
        <v>0.5624721730359602</v>
      </c>
      <c r="G137" s="30">
        <v>0.48869333401434667</v>
      </c>
      <c r="H137" t="s">
        <v>167</v>
      </c>
      <c r="I137" t="s">
        <v>119</v>
      </c>
      <c r="K137" t="s">
        <v>127</v>
      </c>
      <c r="M137">
        <v>2</v>
      </c>
    </row>
    <row r="138" spans="1:13" x14ac:dyDescent="0.25">
      <c r="A138" s="43" t="str">
        <f t="shared" si="2"/>
        <v>ItalyEarthquake</v>
      </c>
      <c r="B138" t="s">
        <v>65</v>
      </c>
      <c r="C138" t="s">
        <v>162</v>
      </c>
      <c r="D138" t="s">
        <v>36</v>
      </c>
      <c r="E138" t="s">
        <v>35</v>
      </c>
      <c r="F138" s="30">
        <v>0.26812035336284806</v>
      </c>
      <c r="G138" s="30">
        <v>0.12594441867753903</v>
      </c>
      <c r="H138" t="s">
        <v>163</v>
      </c>
      <c r="I138" t="s">
        <v>119</v>
      </c>
      <c r="J138" s="30">
        <v>0.05</v>
      </c>
      <c r="K138" t="s">
        <v>198</v>
      </c>
      <c r="M138">
        <v>4</v>
      </c>
    </row>
    <row r="139" spans="1:13" x14ac:dyDescent="0.25">
      <c r="A139" s="43" t="str">
        <f t="shared" si="2"/>
        <v>LithuaniaEarthquake</v>
      </c>
      <c r="B139" t="s">
        <v>65</v>
      </c>
      <c r="C139" t="s">
        <v>162</v>
      </c>
      <c r="D139" t="s">
        <v>42</v>
      </c>
      <c r="E139" t="s">
        <v>41</v>
      </c>
      <c r="F139" s="30">
        <v>0.11985793164517411</v>
      </c>
      <c r="G139" s="30">
        <v>0.14259925936250864</v>
      </c>
      <c r="H139" t="s">
        <v>164</v>
      </c>
      <c r="I139" t="s">
        <v>119</v>
      </c>
      <c r="K139" t="s">
        <v>198</v>
      </c>
      <c r="M139">
        <v>4</v>
      </c>
    </row>
    <row r="140" spans="1:13" x14ac:dyDescent="0.25">
      <c r="A140" s="43" t="str">
        <f t="shared" si="2"/>
        <v>LuxembourgEarthquake</v>
      </c>
      <c r="B140" t="s">
        <v>65</v>
      </c>
      <c r="C140" t="s">
        <v>162</v>
      </c>
      <c r="D140" t="s">
        <v>44</v>
      </c>
      <c r="E140" t="s">
        <v>43</v>
      </c>
      <c r="F140" s="30">
        <v>0.6643468083949271</v>
      </c>
      <c r="G140" s="30">
        <v>0.34263520314169749</v>
      </c>
      <c r="H140" t="s">
        <v>164</v>
      </c>
      <c r="I140" t="s">
        <v>134</v>
      </c>
      <c r="K140" t="s">
        <v>127</v>
      </c>
      <c r="M140">
        <v>2</v>
      </c>
    </row>
    <row r="141" spans="1:13" x14ac:dyDescent="0.25">
      <c r="A141" s="43" t="str">
        <f t="shared" si="2"/>
        <v>LatviaEarthquake</v>
      </c>
      <c r="B141" t="s">
        <v>65</v>
      </c>
      <c r="C141" t="s">
        <v>162</v>
      </c>
      <c r="D141" t="s">
        <v>38</v>
      </c>
      <c r="E141" t="s">
        <v>37</v>
      </c>
      <c r="F141" s="30">
        <v>0.26112704795262542</v>
      </c>
      <c r="G141" s="30">
        <v>0.15137254753827545</v>
      </c>
      <c r="H141" t="s">
        <v>163</v>
      </c>
      <c r="I141" t="s">
        <v>119</v>
      </c>
      <c r="K141" t="s">
        <v>131</v>
      </c>
      <c r="M141">
        <v>3</v>
      </c>
    </row>
    <row r="142" spans="1:13" x14ac:dyDescent="0.25">
      <c r="A142" s="43" t="str">
        <f t="shared" si="2"/>
        <v>MaltaEarthquake</v>
      </c>
      <c r="B142" t="s">
        <v>65</v>
      </c>
      <c r="C142" t="s">
        <v>162</v>
      </c>
      <c r="D142" t="s">
        <v>46</v>
      </c>
      <c r="E142" t="s">
        <v>45</v>
      </c>
      <c r="F142" s="30">
        <v>0.19541415807912652</v>
      </c>
      <c r="G142" s="30">
        <v>0.24280387284695076</v>
      </c>
      <c r="H142" t="s">
        <v>163</v>
      </c>
      <c r="I142" t="s">
        <v>119</v>
      </c>
      <c r="K142" t="s">
        <v>198</v>
      </c>
      <c r="M142">
        <v>4</v>
      </c>
    </row>
    <row r="143" spans="1:13" x14ac:dyDescent="0.25">
      <c r="A143" s="43" t="str">
        <f t="shared" si="2"/>
        <v>NetherlandsEarthquake</v>
      </c>
      <c r="B143" t="s">
        <v>65</v>
      </c>
      <c r="C143" t="s">
        <v>162</v>
      </c>
      <c r="D143" t="s">
        <v>48</v>
      </c>
      <c r="E143" t="s">
        <v>47</v>
      </c>
      <c r="F143" s="30">
        <v>2.1803778299346464E-2</v>
      </c>
      <c r="G143" s="30">
        <v>1.9720082003913821E-2</v>
      </c>
      <c r="H143" t="s">
        <v>167</v>
      </c>
      <c r="I143" t="s">
        <v>119</v>
      </c>
      <c r="K143" t="s">
        <v>198</v>
      </c>
      <c r="M143">
        <v>4</v>
      </c>
    </row>
    <row r="144" spans="1:13" x14ac:dyDescent="0.25">
      <c r="A144" s="43" t="str">
        <f t="shared" si="2"/>
        <v>PolandEarthquake</v>
      </c>
      <c r="B144" t="s">
        <v>65</v>
      </c>
      <c r="C144" t="s">
        <v>162</v>
      </c>
      <c r="D144" t="s">
        <v>52</v>
      </c>
      <c r="E144" t="s">
        <v>51</v>
      </c>
      <c r="F144" s="30">
        <v>0.4953012843740861</v>
      </c>
      <c r="G144" s="30">
        <v>0.51907655089944171</v>
      </c>
      <c r="H144" t="s">
        <v>167</v>
      </c>
      <c r="I144" t="s">
        <v>127</v>
      </c>
      <c r="K144" t="s">
        <v>131</v>
      </c>
      <c r="M144">
        <v>3</v>
      </c>
    </row>
    <row r="145" spans="1:13" x14ac:dyDescent="0.25">
      <c r="A145" s="43" t="str">
        <f t="shared" si="2"/>
        <v>PortugalEarthquake</v>
      </c>
      <c r="B145" t="s">
        <v>65</v>
      </c>
      <c r="C145" t="s">
        <v>162</v>
      </c>
      <c r="D145" t="s">
        <v>54</v>
      </c>
      <c r="E145" t="s">
        <v>53</v>
      </c>
      <c r="F145" s="30">
        <v>0.23906478802845893</v>
      </c>
      <c r="G145" s="30">
        <v>0.19092394560340317</v>
      </c>
      <c r="H145" t="s">
        <v>130</v>
      </c>
      <c r="I145" t="s">
        <v>119</v>
      </c>
      <c r="K145" t="s">
        <v>198</v>
      </c>
      <c r="M145">
        <v>4</v>
      </c>
    </row>
    <row r="146" spans="1:13" x14ac:dyDescent="0.25">
      <c r="A146" s="43" t="str">
        <f t="shared" si="2"/>
        <v>RomaniaEarthquake</v>
      </c>
      <c r="B146" t="s">
        <v>65</v>
      </c>
      <c r="C146" t="s">
        <v>162</v>
      </c>
      <c r="D146" t="s">
        <v>56</v>
      </c>
      <c r="E146" t="s">
        <v>55</v>
      </c>
      <c r="F146" s="30">
        <v>0.29365358284731702</v>
      </c>
      <c r="G146" s="30">
        <v>0.16691044514104139</v>
      </c>
      <c r="H146" t="s">
        <v>130</v>
      </c>
      <c r="I146" t="s">
        <v>125</v>
      </c>
      <c r="K146" t="s">
        <v>131</v>
      </c>
      <c r="M146">
        <v>3</v>
      </c>
    </row>
    <row r="147" spans="1:13" x14ac:dyDescent="0.25">
      <c r="A147" s="43" t="str">
        <f t="shared" si="2"/>
        <v>SwedenEarthquake</v>
      </c>
      <c r="B147" t="s">
        <v>65</v>
      </c>
      <c r="C147" t="s">
        <v>162</v>
      </c>
      <c r="D147" t="s">
        <v>64</v>
      </c>
      <c r="E147" t="s">
        <v>63</v>
      </c>
      <c r="F147" s="30">
        <v>0.43615305157649409</v>
      </c>
      <c r="G147" s="30">
        <v>0.23057224798223566</v>
      </c>
      <c r="H147" t="s">
        <v>169</v>
      </c>
      <c r="I147" t="s">
        <v>166</v>
      </c>
      <c r="J147" s="30">
        <v>0.96</v>
      </c>
      <c r="K147" t="s">
        <v>127</v>
      </c>
      <c r="M147">
        <v>2</v>
      </c>
    </row>
    <row r="148" spans="1:13" x14ac:dyDescent="0.25">
      <c r="A148" s="43" t="str">
        <f t="shared" si="2"/>
        <v>SloveniaEarthquake</v>
      </c>
      <c r="B148" t="s">
        <v>65</v>
      </c>
      <c r="C148" t="s">
        <v>162</v>
      </c>
      <c r="D148" t="s">
        <v>60</v>
      </c>
      <c r="E148" t="s">
        <v>59</v>
      </c>
      <c r="F148" s="30">
        <v>0.58589884818629745</v>
      </c>
      <c r="G148" s="30">
        <v>0.2523208605736067</v>
      </c>
      <c r="H148" t="s">
        <v>164</v>
      </c>
      <c r="I148" t="s">
        <v>119</v>
      </c>
      <c r="J148" s="30">
        <v>0.85</v>
      </c>
      <c r="K148" t="s">
        <v>127</v>
      </c>
      <c r="M148">
        <v>2</v>
      </c>
    </row>
    <row r="149" spans="1:13" x14ac:dyDescent="0.25">
      <c r="A149" s="43" t="str">
        <f t="shared" si="2"/>
        <v>SlovakiaEarthquake</v>
      </c>
      <c r="B149" t="s">
        <v>65</v>
      </c>
      <c r="C149" t="s">
        <v>162</v>
      </c>
      <c r="D149" t="s">
        <v>58</v>
      </c>
      <c r="E149" t="s">
        <v>57</v>
      </c>
      <c r="F149" s="30">
        <v>0.41779254514508285</v>
      </c>
      <c r="G149" s="30">
        <v>0.39836229886268759</v>
      </c>
      <c r="H149" t="s">
        <v>163</v>
      </c>
      <c r="I149" t="s">
        <v>131</v>
      </c>
      <c r="K149" t="s">
        <v>131</v>
      </c>
      <c r="M149">
        <v>3</v>
      </c>
    </row>
    <row r="150" spans="1:13" x14ac:dyDescent="0.25">
      <c r="A150" s="43" t="str">
        <f t="shared" si="2"/>
        <v>IcelandEarthquake</v>
      </c>
      <c r="B150" t="s">
        <v>65</v>
      </c>
      <c r="C150" t="s">
        <v>162</v>
      </c>
      <c r="D150" t="s">
        <v>32</v>
      </c>
      <c r="E150" t="s">
        <v>31</v>
      </c>
      <c r="F150" s="30">
        <v>1.6489209092660037E-2</v>
      </c>
      <c r="G150" s="30">
        <v>1.5350397718340019E-2</v>
      </c>
      <c r="H150" t="s">
        <v>126</v>
      </c>
      <c r="I150" t="s">
        <v>127</v>
      </c>
      <c r="K150" t="s">
        <v>127</v>
      </c>
      <c r="M150">
        <v>1</v>
      </c>
    </row>
    <row r="151" spans="1:13" x14ac:dyDescent="0.25">
      <c r="A151" s="43" t="str">
        <f t="shared" si="2"/>
        <v>LiechtensteinEarthquake</v>
      </c>
      <c r="B151" t="s">
        <v>65</v>
      </c>
      <c r="C151" t="s">
        <v>162</v>
      </c>
      <c r="D151" t="s">
        <v>40</v>
      </c>
      <c r="E151" t="s">
        <v>39</v>
      </c>
      <c r="F151" s="30">
        <v>0.12644345235993742</v>
      </c>
      <c r="G151" s="30">
        <v>0.18374487665451344</v>
      </c>
      <c r="H151" t="s">
        <v>164</v>
      </c>
      <c r="I151" t="s">
        <v>127</v>
      </c>
      <c r="K151" t="s">
        <v>127</v>
      </c>
      <c r="L151" s="43"/>
      <c r="M151">
        <v>1</v>
      </c>
    </row>
    <row r="152" spans="1:13" x14ac:dyDescent="0.25">
      <c r="A152" s="43" t="str">
        <f t="shared" si="2"/>
        <v>NorwayEarthquake</v>
      </c>
      <c r="B152" t="s">
        <v>65</v>
      </c>
      <c r="C152" t="s">
        <v>162</v>
      </c>
      <c r="D152" t="s">
        <v>50</v>
      </c>
      <c r="E152" t="s">
        <v>49</v>
      </c>
      <c r="F152" s="30">
        <v>1.1207302598020279</v>
      </c>
      <c r="G152" s="30">
        <v>0.62270107287376009</v>
      </c>
      <c r="H152" t="s">
        <v>169</v>
      </c>
      <c r="I152" t="s">
        <v>127</v>
      </c>
      <c r="K152" t="s">
        <v>127</v>
      </c>
      <c r="M152">
        <v>1</v>
      </c>
    </row>
    <row r="153" spans="1:13" x14ac:dyDescent="0.25">
      <c r="A153" s="43" t="str">
        <f t="shared" si="2"/>
        <v>EEAEarthquake</v>
      </c>
      <c r="B153" t="s">
        <v>65</v>
      </c>
      <c r="E153" t="s">
        <v>68</v>
      </c>
      <c r="K153" t="s">
        <v>131</v>
      </c>
      <c r="M153">
        <v>3</v>
      </c>
    </row>
    <row r="154" spans="1:13" x14ac:dyDescent="0.25">
      <c r="A154" s="43" t="str">
        <f t="shared" si="2"/>
        <v>EEAWindstorm</v>
      </c>
      <c r="B154" t="s">
        <v>67</v>
      </c>
      <c r="E154" t="s">
        <v>68</v>
      </c>
      <c r="K154" t="s">
        <v>127</v>
      </c>
      <c r="M154">
        <v>2</v>
      </c>
    </row>
    <row r="155" spans="1:13" x14ac:dyDescent="0.25">
      <c r="A155" s="43" t="str">
        <f t="shared" si="2"/>
        <v>EEAWildfire</v>
      </c>
      <c r="B155" t="s">
        <v>66</v>
      </c>
      <c r="E155" t="s">
        <v>68</v>
      </c>
      <c r="K155" t="s">
        <v>131</v>
      </c>
      <c r="M155">
        <v>3</v>
      </c>
    </row>
    <row r="156" spans="1:13" x14ac:dyDescent="0.25">
      <c r="A156" s="43" t="str">
        <f t="shared" si="2"/>
        <v>EEAFlood*</v>
      </c>
      <c r="B156" s="43" t="s">
        <v>176</v>
      </c>
      <c r="E156" t="s">
        <v>68</v>
      </c>
      <c r="K156" t="s">
        <v>127</v>
      </c>
      <c r="M156">
        <v>2</v>
      </c>
    </row>
    <row r="157" spans="1:13" x14ac:dyDescent="0.25">
      <c r="A157" s="43" t="str">
        <f t="shared" si="2"/>
        <v>EEACoastal Flood</v>
      </c>
      <c r="B157" t="s">
        <v>6</v>
      </c>
      <c r="E157" t="s">
        <v>68</v>
      </c>
      <c r="K157" t="s">
        <v>198</v>
      </c>
      <c r="M157">
        <v>3</v>
      </c>
    </row>
  </sheetData>
  <autoFilter ref="A1:M157" xr:uid="{00000000-0009-0000-0000-00000C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M156"/>
  <sheetViews>
    <sheetView workbookViewId="0">
      <selection activeCell="C30" sqref="C30"/>
    </sheetView>
  </sheetViews>
  <sheetFormatPr defaultRowHeight="15" x14ac:dyDescent="0.25"/>
  <cols>
    <col min="1" max="1" width="26.7109375" bestFit="1" customWidth="1"/>
    <col min="2" max="2" width="14.42578125" bestFit="1" customWidth="1"/>
    <col min="3" max="3" width="12.85546875" customWidth="1"/>
    <col min="4" max="4" width="12.5703125" style="57" bestFit="1" customWidth="1"/>
    <col min="5" max="5" width="12.5703125" style="43" customWidth="1"/>
    <col min="12" max="12" width="13.140625" bestFit="1" customWidth="1"/>
    <col min="13" max="13" width="22.28515625" bestFit="1" customWidth="1"/>
  </cols>
  <sheetData>
    <row r="1" spans="1:13" x14ac:dyDescent="0.25">
      <c r="A1" t="s">
        <v>0</v>
      </c>
      <c r="B1" s="35" t="s">
        <v>1</v>
      </c>
      <c r="C1" s="35" t="s">
        <v>3</v>
      </c>
      <c r="D1" s="57" t="s">
        <v>175</v>
      </c>
      <c r="G1" s="26"/>
      <c r="L1" s="43"/>
    </row>
    <row r="2" spans="1:13" x14ac:dyDescent="0.25">
      <c r="A2" t="str">
        <f>CONCATENATE(B2,C2)</f>
        <v>AustriaCoastal Flood</v>
      </c>
      <c r="B2" t="s">
        <v>4</v>
      </c>
      <c r="C2" t="s">
        <v>6</v>
      </c>
      <c r="D2" s="57">
        <v>0</v>
      </c>
      <c r="E2" s="57"/>
      <c r="F2" s="57"/>
      <c r="G2" s="26"/>
      <c r="L2" s="31"/>
      <c r="M2" s="32"/>
    </row>
    <row r="3" spans="1:13" x14ac:dyDescent="0.25">
      <c r="A3" t="str">
        <f t="shared" ref="A3:A66" si="0">CONCATENATE(B3,C3)</f>
        <v>BelgiumCoastal Flood</v>
      </c>
      <c r="B3" t="s">
        <v>7</v>
      </c>
      <c r="C3" t="s">
        <v>6</v>
      </c>
      <c r="D3" s="57">
        <v>2</v>
      </c>
      <c r="E3" s="57"/>
      <c r="F3" s="57"/>
      <c r="G3" s="26"/>
      <c r="L3" s="31"/>
      <c r="M3" s="32"/>
    </row>
    <row r="4" spans="1:13" x14ac:dyDescent="0.25">
      <c r="A4" t="str">
        <f t="shared" si="0"/>
        <v>BulgariaCoastal Flood</v>
      </c>
      <c r="B4" t="s">
        <v>9</v>
      </c>
      <c r="C4" t="s">
        <v>6</v>
      </c>
      <c r="D4" s="57">
        <v>1</v>
      </c>
      <c r="E4" s="57"/>
      <c r="F4" s="57"/>
      <c r="G4" s="26"/>
      <c r="L4" s="31"/>
      <c r="M4" s="32"/>
    </row>
    <row r="5" spans="1:13" x14ac:dyDescent="0.25">
      <c r="A5" t="str">
        <f t="shared" si="0"/>
        <v>CroatiaCoastal Flood</v>
      </c>
      <c r="B5" t="s">
        <v>11</v>
      </c>
      <c r="C5" t="s">
        <v>6</v>
      </c>
      <c r="D5" s="57">
        <v>1</v>
      </c>
      <c r="E5" s="57"/>
      <c r="F5" s="57"/>
      <c r="G5" s="26"/>
      <c r="L5" s="31"/>
      <c r="M5" s="32"/>
    </row>
    <row r="6" spans="1:13" x14ac:dyDescent="0.25">
      <c r="A6" t="str">
        <f t="shared" si="0"/>
        <v>CyprusCoastal Flood</v>
      </c>
      <c r="B6" t="s">
        <v>13</v>
      </c>
      <c r="C6" t="s">
        <v>6</v>
      </c>
      <c r="D6" s="57">
        <v>1.3</v>
      </c>
      <c r="E6" s="57"/>
      <c r="F6" s="57"/>
      <c r="L6" s="31"/>
      <c r="M6" s="32"/>
    </row>
    <row r="7" spans="1:13" x14ac:dyDescent="0.25">
      <c r="A7" t="str">
        <f t="shared" si="0"/>
        <v>Czech RepublicCoastal Flood</v>
      </c>
      <c r="B7" t="s">
        <v>15</v>
      </c>
      <c r="C7" t="s">
        <v>6</v>
      </c>
      <c r="D7" s="57">
        <v>0</v>
      </c>
      <c r="E7" s="57"/>
      <c r="F7" s="57"/>
      <c r="L7" s="31"/>
      <c r="M7" s="32"/>
    </row>
    <row r="8" spans="1:13" x14ac:dyDescent="0.25">
      <c r="A8" t="str">
        <f t="shared" si="0"/>
        <v>DenmarkCoastal Flood</v>
      </c>
      <c r="B8" t="s">
        <v>17</v>
      </c>
      <c r="C8" t="s">
        <v>6</v>
      </c>
      <c r="D8" s="57">
        <v>2</v>
      </c>
      <c r="E8" s="57"/>
      <c r="F8" s="57"/>
    </row>
    <row r="9" spans="1:13" x14ac:dyDescent="0.25">
      <c r="A9" t="str">
        <f t="shared" si="0"/>
        <v>EstoniaCoastal Flood</v>
      </c>
      <c r="B9" t="s">
        <v>19</v>
      </c>
      <c r="C9" t="s">
        <v>6</v>
      </c>
      <c r="D9" s="57">
        <v>1</v>
      </c>
      <c r="E9" s="57"/>
      <c r="F9" s="57"/>
    </row>
    <row r="10" spans="1:13" x14ac:dyDescent="0.25">
      <c r="A10" t="str">
        <f t="shared" si="0"/>
        <v>FinlandCoastal Flood</v>
      </c>
      <c r="B10" t="s">
        <v>21</v>
      </c>
      <c r="C10" t="s">
        <v>6</v>
      </c>
      <c r="D10" s="57">
        <v>1</v>
      </c>
      <c r="E10" s="57"/>
      <c r="F10" s="57"/>
    </row>
    <row r="11" spans="1:13" x14ac:dyDescent="0.25">
      <c r="A11" t="str">
        <f t="shared" si="0"/>
        <v>FranceCoastal Flood</v>
      </c>
      <c r="B11" t="s">
        <v>23</v>
      </c>
      <c r="C11" t="s">
        <v>6</v>
      </c>
      <c r="D11" s="57">
        <v>2</v>
      </c>
      <c r="E11" s="57"/>
      <c r="F11" s="57"/>
    </row>
    <row r="12" spans="1:13" x14ac:dyDescent="0.25">
      <c r="A12" t="str">
        <f t="shared" si="0"/>
        <v>GermanyCoastal Flood</v>
      </c>
      <c r="B12" t="s">
        <v>25</v>
      </c>
      <c r="C12" t="s">
        <v>6</v>
      </c>
      <c r="D12" s="57">
        <v>2</v>
      </c>
      <c r="E12" s="57"/>
      <c r="F12" s="57"/>
    </row>
    <row r="13" spans="1:13" x14ac:dyDescent="0.25">
      <c r="A13" t="str">
        <f t="shared" si="0"/>
        <v>GreeceCoastal Flood</v>
      </c>
      <c r="B13" t="s">
        <v>27</v>
      </c>
      <c r="C13" t="s">
        <v>6</v>
      </c>
      <c r="D13" s="57">
        <v>1</v>
      </c>
      <c r="E13" s="57"/>
      <c r="F13" s="57"/>
    </row>
    <row r="14" spans="1:13" x14ac:dyDescent="0.25">
      <c r="A14" t="str">
        <f t="shared" si="0"/>
        <v>HungaryCoastal Flood</v>
      </c>
      <c r="B14" t="s">
        <v>29</v>
      </c>
      <c r="C14" t="s">
        <v>6</v>
      </c>
      <c r="D14" s="57">
        <v>0</v>
      </c>
      <c r="E14" s="57"/>
      <c r="F14" s="57"/>
    </row>
    <row r="15" spans="1:13" x14ac:dyDescent="0.25">
      <c r="A15" t="str">
        <f t="shared" si="0"/>
        <v>IcelandCoastal Flood</v>
      </c>
      <c r="B15" t="s">
        <v>31</v>
      </c>
      <c r="C15" t="s">
        <v>6</v>
      </c>
      <c r="D15" s="57">
        <v>1.3</v>
      </c>
      <c r="E15" s="57"/>
      <c r="F15" s="57"/>
    </row>
    <row r="16" spans="1:13" x14ac:dyDescent="0.25">
      <c r="A16" t="str">
        <f t="shared" si="0"/>
        <v>IrelandCoastal Flood</v>
      </c>
      <c r="B16" t="s">
        <v>33</v>
      </c>
      <c r="C16" t="s">
        <v>6</v>
      </c>
      <c r="D16" s="57">
        <v>2</v>
      </c>
      <c r="E16" s="57"/>
      <c r="F16" s="57"/>
    </row>
    <row r="17" spans="1:6" x14ac:dyDescent="0.25">
      <c r="A17" t="str">
        <f t="shared" si="0"/>
        <v>ItalyCoastal Flood</v>
      </c>
      <c r="B17" t="s">
        <v>35</v>
      </c>
      <c r="C17" t="s">
        <v>6</v>
      </c>
      <c r="D17" s="57">
        <v>1.5</v>
      </c>
      <c r="E17" s="57"/>
      <c r="F17" s="57"/>
    </row>
    <row r="18" spans="1:6" x14ac:dyDescent="0.25">
      <c r="A18" t="str">
        <f t="shared" si="0"/>
        <v>LatviaCoastal Flood</v>
      </c>
      <c r="B18" t="s">
        <v>37</v>
      </c>
      <c r="C18" t="s">
        <v>6</v>
      </c>
      <c r="D18" s="57">
        <v>1</v>
      </c>
      <c r="E18" s="57"/>
      <c r="F18" s="57"/>
    </row>
    <row r="19" spans="1:6" x14ac:dyDescent="0.25">
      <c r="A19" t="str">
        <f t="shared" si="0"/>
        <v>LiechtensteinCoastal Flood</v>
      </c>
      <c r="B19" t="s">
        <v>39</v>
      </c>
      <c r="C19" t="s">
        <v>6</v>
      </c>
      <c r="D19" s="57">
        <v>0</v>
      </c>
      <c r="E19" s="57"/>
      <c r="F19" s="57"/>
    </row>
    <row r="20" spans="1:6" x14ac:dyDescent="0.25">
      <c r="A20" t="str">
        <f t="shared" si="0"/>
        <v>LithuaniaCoastal Flood</v>
      </c>
      <c r="B20" t="s">
        <v>41</v>
      </c>
      <c r="C20" t="s">
        <v>6</v>
      </c>
      <c r="D20" s="57">
        <v>1</v>
      </c>
      <c r="E20" s="57"/>
      <c r="F20" s="57"/>
    </row>
    <row r="21" spans="1:6" x14ac:dyDescent="0.25">
      <c r="A21" t="str">
        <f t="shared" si="0"/>
        <v>LuxembourgCoastal Flood</v>
      </c>
      <c r="B21" t="s">
        <v>43</v>
      </c>
      <c r="C21" t="s">
        <v>6</v>
      </c>
      <c r="D21" s="57">
        <v>0</v>
      </c>
      <c r="E21" s="57"/>
      <c r="F21" s="57"/>
    </row>
    <row r="22" spans="1:6" x14ac:dyDescent="0.25">
      <c r="A22" t="str">
        <f t="shared" si="0"/>
        <v>MaltaCoastal Flood</v>
      </c>
      <c r="B22" t="s">
        <v>45</v>
      </c>
      <c r="C22" t="s">
        <v>6</v>
      </c>
      <c r="D22" s="57">
        <v>1</v>
      </c>
      <c r="E22" s="57"/>
      <c r="F22" s="57"/>
    </row>
    <row r="23" spans="1:6" x14ac:dyDescent="0.25">
      <c r="A23" t="str">
        <f t="shared" si="0"/>
        <v>NetherlandsCoastal Flood</v>
      </c>
      <c r="B23" t="s">
        <v>47</v>
      </c>
      <c r="C23" t="s">
        <v>6</v>
      </c>
      <c r="D23" s="57">
        <v>2.6</v>
      </c>
      <c r="E23" s="57"/>
      <c r="F23" s="57"/>
    </row>
    <row r="24" spans="1:6" x14ac:dyDescent="0.25">
      <c r="A24" t="str">
        <f t="shared" si="0"/>
        <v>NorwayCoastal Flood</v>
      </c>
      <c r="B24" t="s">
        <v>49</v>
      </c>
      <c r="C24" t="s">
        <v>6</v>
      </c>
      <c r="D24" s="57">
        <v>1.7</v>
      </c>
      <c r="E24" s="57"/>
      <c r="F24" s="57"/>
    </row>
    <row r="25" spans="1:6" x14ac:dyDescent="0.25">
      <c r="A25" t="str">
        <f t="shared" si="0"/>
        <v>PolandCoastal Flood</v>
      </c>
      <c r="B25" t="s">
        <v>51</v>
      </c>
      <c r="C25" t="s">
        <v>6</v>
      </c>
      <c r="D25" s="57">
        <v>1.7</v>
      </c>
      <c r="E25" s="57"/>
      <c r="F25" s="57"/>
    </row>
    <row r="26" spans="1:6" x14ac:dyDescent="0.25">
      <c r="A26" t="str">
        <f t="shared" si="0"/>
        <v>PortugalCoastal Flood</v>
      </c>
      <c r="B26" t="s">
        <v>53</v>
      </c>
      <c r="C26" t="s">
        <v>6</v>
      </c>
      <c r="D26" s="57">
        <v>1.7</v>
      </c>
      <c r="E26" s="57"/>
      <c r="F26" s="57"/>
    </row>
    <row r="27" spans="1:6" x14ac:dyDescent="0.25">
      <c r="A27" t="str">
        <f t="shared" si="0"/>
        <v>RomaniaCoastal Flood</v>
      </c>
      <c r="B27" t="s">
        <v>55</v>
      </c>
      <c r="C27" t="s">
        <v>6</v>
      </c>
      <c r="D27" s="57">
        <v>1</v>
      </c>
      <c r="E27" s="57"/>
      <c r="F27" s="57"/>
    </row>
    <row r="28" spans="1:6" x14ac:dyDescent="0.25">
      <c r="A28" t="str">
        <f t="shared" si="0"/>
        <v>SlovakiaCoastal Flood</v>
      </c>
      <c r="B28" t="s">
        <v>57</v>
      </c>
      <c r="C28" t="s">
        <v>6</v>
      </c>
      <c r="D28" s="57">
        <v>0</v>
      </c>
      <c r="E28" s="57"/>
      <c r="F28" s="57"/>
    </row>
    <row r="29" spans="1:6" x14ac:dyDescent="0.25">
      <c r="A29" t="str">
        <f t="shared" si="0"/>
        <v>SloveniaCoastal Flood</v>
      </c>
      <c r="B29" t="s">
        <v>59</v>
      </c>
      <c r="C29" t="s">
        <v>6</v>
      </c>
      <c r="D29" s="57">
        <v>1</v>
      </c>
      <c r="E29" s="57"/>
      <c r="F29" s="57"/>
    </row>
    <row r="30" spans="1:6" x14ac:dyDescent="0.25">
      <c r="A30" t="str">
        <f t="shared" si="0"/>
        <v>SpainCoastal Flood</v>
      </c>
      <c r="B30" t="s">
        <v>61</v>
      </c>
      <c r="C30" t="s">
        <v>6</v>
      </c>
      <c r="D30" s="57">
        <v>1.3</v>
      </c>
      <c r="E30" s="57"/>
      <c r="F30" s="57"/>
    </row>
    <row r="31" spans="1:6" x14ac:dyDescent="0.25">
      <c r="A31" t="str">
        <f t="shared" si="0"/>
        <v>SwedenCoastal Flood</v>
      </c>
      <c r="B31" t="s">
        <v>63</v>
      </c>
      <c r="C31" t="s">
        <v>6</v>
      </c>
      <c r="D31" s="57">
        <v>1</v>
      </c>
      <c r="E31" s="57"/>
      <c r="F31" s="57"/>
    </row>
    <row r="32" spans="1:6" hidden="1" x14ac:dyDescent="0.25">
      <c r="A32" t="str">
        <f t="shared" si="0"/>
        <v>AustriaEarthquake</v>
      </c>
      <c r="B32" t="s">
        <v>4</v>
      </c>
      <c r="C32" t="s">
        <v>65</v>
      </c>
      <c r="D32" s="57">
        <v>2</v>
      </c>
      <c r="E32" s="57"/>
      <c r="F32" s="57"/>
    </row>
    <row r="33" spans="1:6" hidden="1" x14ac:dyDescent="0.25">
      <c r="A33" t="str">
        <f t="shared" si="0"/>
        <v>BelgiumEarthquake</v>
      </c>
      <c r="B33" t="s">
        <v>7</v>
      </c>
      <c r="C33" t="s">
        <v>65</v>
      </c>
      <c r="D33" s="57">
        <v>1.5</v>
      </c>
      <c r="E33" s="57"/>
      <c r="F33" s="57"/>
    </row>
    <row r="34" spans="1:6" hidden="1" x14ac:dyDescent="0.25">
      <c r="A34" t="str">
        <f t="shared" si="0"/>
        <v>BulgariaEarthquake</v>
      </c>
      <c r="B34" t="s">
        <v>9</v>
      </c>
      <c r="C34" t="s">
        <v>65</v>
      </c>
      <c r="D34" s="57">
        <v>3.3</v>
      </c>
      <c r="E34" s="57"/>
      <c r="F34" s="57"/>
    </row>
    <row r="35" spans="1:6" hidden="1" x14ac:dyDescent="0.25">
      <c r="A35" t="str">
        <f t="shared" si="0"/>
        <v>CroatiaEarthquake</v>
      </c>
      <c r="B35" t="s">
        <v>11</v>
      </c>
      <c r="C35" t="s">
        <v>65</v>
      </c>
      <c r="D35" s="57">
        <v>2.6</v>
      </c>
      <c r="E35" s="57"/>
      <c r="F35" s="57"/>
    </row>
    <row r="36" spans="1:6" hidden="1" x14ac:dyDescent="0.25">
      <c r="A36" t="str">
        <f t="shared" si="0"/>
        <v>CyprusEarthquake</v>
      </c>
      <c r="B36" t="s">
        <v>13</v>
      </c>
      <c r="C36" t="s">
        <v>65</v>
      </c>
      <c r="D36" s="57">
        <v>3</v>
      </c>
      <c r="E36" s="57"/>
      <c r="F36" s="57"/>
    </row>
    <row r="37" spans="1:6" hidden="1" x14ac:dyDescent="0.25">
      <c r="A37" t="str">
        <f t="shared" si="0"/>
        <v>Czech RepublicEarthquake</v>
      </c>
      <c r="B37" t="s">
        <v>15</v>
      </c>
      <c r="C37" t="s">
        <v>65</v>
      </c>
      <c r="D37" s="57">
        <v>1.2</v>
      </c>
      <c r="E37" s="57"/>
      <c r="F37" s="57"/>
    </row>
    <row r="38" spans="1:6" hidden="1" x14ac:dyDescent="0.25">
      <c r="A38" t="str">
        <f t="shared" si="0"/>
        <v>DenmarkEarthquake</v>
      </c>
      <c r="B38" t="s">
        <v>17</v>
      </c>
      <c r="C38" t="s">
        <v>65</v>
      </c>
      <c r="D38" s="57">
        <v>0.2</v>
      </c>
      <c r="E38" s="57"/>
      <c r="F38" s="57"/>
    </row>
    <row r="39" spans="1:6" hidden="1" x14ac:dyDescent="0.25">
      <c r="A39" t="str">
        <f t="shared" si="0"/>
        <v>EstoniaEarthquake</v>
      </c>
      <c r="B39" t="s">
        <v>19</v>
      </c>
      <c r="C39" t="s">
        <v>65</v>
      </c>
      <c r="D39" s="57">
        <v>0.4</v>
      </c>
      <c r="E39" s="57"/>
      <c r="F39" s="57"/>
    </row>
    <row r="40" spans="1:6" hidden="1" x14ac:dyDescent="0.25">
      <c r="A40" t="str">
        <f t="shared" si="0"/>
        <v>FinlandEarthquake</v>
      </c>
      <c r="B40" t="s">
        <v>21</v>
      </c>
      <c r="C40" t="s">
        <v>65</v>
      </c>
      <c r="D40" s="57">
        <v>0.4</v>
      </c>
      <c r="E40" s="57"/>
      <c r="F40" s="57"/>
    </row>
    <row r="41" spans="1:6" hidden="1" x14ac:dyDescent="0.25">
      <c r="A41" t="str">
        <f t="shared" si="0"/>
        <v>FranceEarthquake</v>
      </c>
      <c r="B41" t="s">
        <v>23</v>
      </c>
      <c r="C41" t="s">
        <v>65</v>
      </c>
      <c r="D41" s="57">
        <v>1</v>
      </c>
      <c r="E41" s="57"/>
      <c r="F41" s="57"/>
    </row>
    <row r="42" spans="1:6" hidden="1" x14ac:dyDescent="0.25">
      <c r="A42" t="str">
        <f t="shared" si="0"/>
        <v>GermanyEarthquake</v>
      </c>
      <c r="B42" t="s">
        <v>25</v>
      </c>
      <c r="C42" t="s">
        <v>65</v>
      </c>
      <c r="D42" s="57">
        <v>1</v>
      </c>
      <c r="E42" s="57"/>
      <c r="F42" s="57"/>
    </row>
    <row r="43" spans="1:6" hidden="1" x14ac:dyDescent="0.25">
      <c r="A43" t="str">
        <f t="shared" si="0"/>
        <v>GreeceEarthquake</v>
      </c>
      <c r="B43" t="s">
        <v>27</v>
      </c>
      <c r="C43" t="s">
        <v>65</v>
      </c>
      <c r="D43" s="57">
        <v>3.6</v>
      </c>
      <c r="E43" s="57"/>
      <c r="F43" s="57"/>
    </row>
    <row r="44" spans="1:6" hidden="1" x14ac:dyDescent="0.25">
      <c r="A44" t="str">
        <f t="shared" si="0"/>
        <v>HungaryEarthquake</v>
      </c>
      <c r="B44" t="s">
        <v>29</v>
      </c>
      <c r="C44" t="s">
        <v>65</v>
      </c>
      <c r="D44" s="57">
        <v>2.2999999999999998</v>
      </c>
      <c r="E44" s="57"/>
      <c r="F44" s="57"/>
    </row>
    <row r="45" spans="1:6" hidden="1" x14ac:dyDescent="0.25">
      <c r="A45" t="str">
        <f t="shared" si="0"/>
        <v>IcelandEarthquake</v>
      </c>
      <c r="B45" t="s">
        <v>31</v>
      </c>
      <c r="C45" t="s">
        <v>65</v>
      </c>
      <c r="D45" s="57">
        <v>2</v>
      </c>
      <c r="E45" s="57"/>
      <c r="F45" s="57"/>
    </row>
    <row r="46" spans="1:6" hidden="1" x14ac:dyDescent="0.25">
      <c r="A46" t="str">
        <f t="shared" si="0"/>
        <v>IrelandEarthquake</v>
      </c>
      <c r="B46" t="s">
        <v>33</v>
      </c>
      <c r="C46" t="s">
        <v>65</v>
      </c>
      <c r="D46" s="57">
        <v>0.2</v>
      </c>
      <c r="E46" s="57"/>
      <c r="F46" s="57"/>
    </row>
    <row r="47" spans="1:6" hidden="1" x14ac:dyDescent="0.25">
      <c r="A47" t="str">
        <f t="shared" si="0"/>
        <v>ItalyEarthquake</v>
      </c>
      <c r="B47" t="s">
        <v>35</v>
      </c>
      <c r="C47" t="s">
        <v>65</v>
      </c>
      <c r="D47" s="57">
        <v>3.9</v>
      </c>
      <c r="E47" s="57"/>
      <c r="F47" s="57"/>
    </row>
    <row r="48" spans="1:6" hidden="1" x14ac:dyDescent="0.25">
      <c r="A48" t="str">
        <f t="shared" si="0"/>
        <v>LatviaEarthquake</v>
      </c>
      <c r="B48" t="s">
        <v>37</v>
      </c>
      <c r="C48" t="s">
        <v>65</v>
      </c>
      <c r="D48" s="57">
        <v>0.6</v>
      </c>
      <c r="E48" s="57"/>
      <c r="F48" s="57"/>
    </row>
    <row r="49" spans="1:6" hidden="1" x14ac:dyDescent="0.25">
      <c r="A49" t="str">
        <f t="shared" si="0"/>
        <v>LiechtensteinEarthquake</v>
      </c>
      <c r="B49" t="s">
        <v>39</v>
      </c>
      <c r="C49" t="s">
        <v>65</v>
      </c>
      <c r="D49" s="57">
        <v>1</v>
      </c>
      <c r="E49" s="57"/>
      <c r="F49" s="57"/>
    </row>
    <row r="50" spans="1:6" hidden="1" x14ac:dyDescent="0.25">
      <c r="A50" t="str">
        <f t="shared" si="0"/>
        <v>LithuaniaEarthquake</v>
      </c>
      <c r="B50" t="s">
        <v>41</v>
      </c>
      <c r="C50" t="s">
        <v>65</v>
      </c>
      <c r="D50" s="57">
        <v>0.6</v>
      </c>
      <c r="E50" s="57"/>
      <c r="F50" s="57"/>
    </row>
    <row r="51" spans="1:6" hidden="1" x14ac:dyDescent="0.25">
      <c r="A51" t="str">
        <f t="shared" si="0"/>
        <v>LuxembourgEarthquake</v>
      </c>
      <c r="B51" t="s">
        <v>43</v>
      </c>
      <c r="C51" t="s">
        <v>65</v>
      </c>
      <c r="D51" s="57">
        <v>0.8</v>
      </c>
      <c r="E51" s="57"/>
      <c r="F51" s="57"/>
    </row>
    <row r="52" spans="1:6" hidden="1" x14ac:dyDescent="0.25">
      <c r="A52" t="str">
        <f t="shared" si="0"/>
        <v>MaltaEarthquake</v>
      </c>
      <c r="B52" t="s">
        <v>45</v>
      </c>
      <c r="C52" t="s">
        <v>65</v>
      </c>
      <c r="D52" s="57">
        <v>1.3</v>
      </c>
      <c r="E52" s="57"/>
      <c r="F52" s="57"/>
    </row>
    <row r="53" spans="1:6" hidden="1" x14ac:dyDescent="0.25">
      <c r="A53" t="str">
        <f t="shared" si="0"/>
        <v>NetherlandsEarthquake</v>
      </c>
      <c r="B53" t="s">
        <v>47</v>
      </c>
      <c r="C53" t="s">
        <v>65</v>
      </c>
      <c r="D53" s="57">
        <v>1</v>
      </c>
      <c r="E53" s="57"/>
      <c r="F53" s="57"/>
    </row>
    <row r="54" spans="1:6" hidden="1" x14ac:dyDescent="0.25">
      <c r="A54" t="str">
        <f t="shared" si="0"/>
        <v>NorwayEarthquake</v>
      </c>
      <c r="B54" t="s">
        <v>49</v>
      </c>
      <c r="C54" t="s">
        <v>65</v>
      </c>
      <c r="D54" s="57">
        <v>1</v>
      </c>
      <c r="E54" s="57"/>
      <c r="F54" s="57"/>
    </row>
    <row r="55" spans="1:6" hidden="1" x14ac:dyDescent="0.25">
      <c r="A55" t="str">
        <f t="shared" si="0"/>
        <v>PolandEarthquake</v>
      </c>
      <c r="B55" t="s">
        <v>51</v>
      </c>
      <c r="C55" t="s">
        <v>65</v>
      </c>
      <c r="D55" s="57">
        <v>1</v>
      </c>
      <c r="E55" s="57"/>
      <c r="F55" s="57"/>
    </row>
    <row r="56" spans="1:6" hidden="1" x14ac:dyDescent="0.25">
      <c r="A56" t="str">
        <f t="shared" si="0"/>
        <v>PortugalEarthquake</v>
      </c>
      <c r="B56" t="s">
        <v>53</v>
      </c>
      <c r="C56" t="s">
        <v>65</v>
      </c>
      <c r="D56" s="57">
        <v>2.2999999999999998</v>
      </c>
      <c r="E56" s="57"/>
      <c r="F56" s="57"/>
    </row>
    <row r="57" spans="1:6" hidden="1" x14ac:dyDescent="0.25">
      <c r="A57" t="str">
        <f t="shared" si="0"/>
        <v>RomaniaEarthquake</v>
      </c>
      <c r="B57" t="s">
        <v>55</v>
      </c>
      <c r="C57" t="s">
        <v>65</v>
      </c>
      <c r="D57" s="57">
        <v>3.3</v>
      </c>
      <c r="E57" s="57"/>
      <c r="F57" s="57"/>
    </row>
    <row r="58" spans="1:6" hidden="1" x14ac:dyDescent="0.25">
      <c r="A58" t="str">
        <f t="shared" si="0"/>
        <v>SlovakiaEarthquake</v>
      </c>
      <c r="B58" t="s">
        <v>57</v>
      </c>
      <c r="C58" t="s">
        <v>65</v>
      </c>
      <c r="D58" s="57">
        <v>1.6</v>
      </c>
      <c r="E58" s="57"/>
      <c r="F58" s="57"/>
    </row>
    <row r="59" spans="1:6" hidden="1" x14ac:dyDescent="0.25">
      <c r="A59" t="str">
        <f t="shared" si="0"/>
        <v>SloveniaEarthquake</v>
      </c>
      <c r="B59" t="s">
        <v>59</v>
      </c>
      <c r="C59" t="s">
        <v>65</v>
      </c>
      <c r="D59" s="57">
        <v>3</v>
      </c>
      <c r="E59" s="57"/>
      <c r="F59" s="57"/>
    </row>
    <row r="60" spans="1:6" hidden="1" x14ac:dyDescent="0.25">
      <c r="A60" t="str">
        <f t="shared" si="0"/>
        <v>SpainEarthquake</v>
      </c>
      <c r="B60" t="s">
        <v>61</v>
      </c>
      <c r="C60" t="s">
        <v>65</v>
      </c>
      <c r="D60" s="57">
        <v>1.2</v>
      </c>
      <c r="E60" s="57"/>
      <c r="F60" s="57"/>
    </row>
    <row r="61" spans="1:6" hidden="1" x14ac:dyDescent="0.25">
      <c r="A61" t="str">
        <f t="shared" si="0"/>
        <v>SwedenEarthquake</v>
      </c>
      <c r="B61" t="s">
        <v>63</v>
      </c>
      <c r="C61" t="s">
        <v>65</v>
      </c>
      <c r="D61" s="57">
        <v>0.4</v>
      </c>
      <c r="E61" s="57"/>
      <c r="F61" s="57"/>
    </row>
    <row r="62" spans="1:6" hidden="1" x14ac:dyDescent="0.25">
      <c r="A62" t="str">
        <f t="shared" si="0"/>
        <v>AustriaFlood*</v>
      </c>
      <c r="B62" t="s">
        <v>4</v>
      </c>
      <c r="C62" t="s">
        <v>176</v>
      </c>
      <c r="D62" s="57">
        <v>3</v>
      </c>
      <c r="E62" s="57"/>
      <c r="F62" s="57"/>
    </row>
    <row r="63" spans="1:6" hidden="1" x14ac:dyDescent="0.25">
      <c r="A63" t="str">
        <f t="shared" si="0"/>
        <v>BelgiumFlood*</v>
      </c>
      <c r="B63" t="s">
        <v>7</v>
      </c>
      <c r="C63" t="s">
        <v>176</v>
      </c>
      <c r="D63" s="57">
        <v>2.5</v>
      </c>
      <c r="E63" s="57"/>
      <c r="F63" s="57"/>
    </row>
    <row r="64" spans="1:6" hidden="1" x14ac:dyDescent="0.25">
      <c r="A64" t="str">
        <f t="shared" si="0"/>
        <v>BulgariaFlood*</v>
      </c>
      <c r="B64" t="s">
        <v>9</v>
      </c>
      <c r="C64" t="s">
        <v>176</v>
      </c>
      <c r="D64" s="57">
        <v>2.5</v>
      </c>
      <c r="E64" s="57"/>
      <c r="F64" s="57"/>
    </row>
    <row r="65" spans="1:6" hidden="1" x14ac:dyDescent="0.25">
      <c r="A65" t="str">
        <f t="shared" si="0"/>
        <v>CroatiaFlood*</v>
      </c>
      <c r="B65" t="s">
        <v>11</v>
      </c>
      <c r="C65" t="s">
        <v>176</v>
      </c>
      <c r="D65" s="57">
        <v>2.5</v>
      </c>
      <c r="E65" s="57"/>
      <c r="F65" s="57"/>
    </row>
    <row r="66" spans="1:6" hidden="1" x14ac:dyDescent="0.25">
      <c r="A66" t="str">
        <f t="shared" si="0"/>
        <v>CyprusFlood*</v>
      </c>
      <c r="B66" t="s">
        <v>13</v>
      </c>
      <c r="C66" t="s">
        <v>176</v>
      </c>
      <c r="D66" s="57">
        <v>1</v>
      </c>
      <c r="E66" s="57"/>
      <c r="F66" s="57"/>
    </row>
    <row r="67" spans="1:6" hidden="1" x14ac:dyDescent="0.25">
      <c r="A67" t="str">
        <f t="shared" ref="A67:A130" si="1">CONCATENATE(B67,C67)</f>
        <v>Czech RepublicFlood*</v>
      </c>
      <c r="B67" t="s">
        <v>15</v>
      </c>
      <c r="C67" t="s">
        <v>176</v>
      </c>
      <c r="D67" s="57">
        <v>3.3</v>
      </c>
      <c r="E67" s="57"/>
      <c r="F67" s="57"/>
    </row>
    <row r="68" spans="1:6" hidden="1" x14ac:dyDescent="0.25">
      <c r="A68" t="str">
        <f t="shared" si="1"/>
        <v>DenmarkFlood*</v>
      </c>
      <c r="B68" t="s">
        <v>17</v>
      </c>
      <c r="C68" t="s">
        <v>176</v>
      </c>
      <c r="D68" s="57">
        <v>1.2</v>
      </c>
      <c r="E68" s="57"/>
      <c r="F68" s="57"/>
    </row>
    <row r="69" spans="1:6" hidden="1" x14ac:dyDescent="0.25">
      <c r="A69" t="str">
        <f t="shared" si="1"/>
        <v>EstoniaFlood*</v>
      </c>
      <c r="B69" t="s">
        <v>19</v>
      </c>
      <c r="C69" t="s">
        <v>176</v>
      </c>
      <c r="D69" s="57">
        <v>1</v>
      </c>
      <c r="E69" s="57"/>
      <c r="F69" s="57"/>
    </row>
    <row r="70" spans="1:6" hidden="1" x14ac:dyDescent="0.25">
      <c r="A70" t="str">
        <f t="shared" si="1"/>
        <v>FinlandFlood*</v>
      </c>
      <c r="B70" t="s">
        <v>21</v>
      </c>
      <c r="C70" t="s">
        <v>176</v>
      </c>
      <c r="D70" s="57">
        <v>1.3</v>
      </c>
      <c r="E70" s="57"/>
      <c r="F70" s="57"/>
    </row>
    <row r="71" spans="1:6" hidden="1" x14ac:dyDescent="0.25">
      <c r="A71" t="str">
        <f t="shared" si="1"/>
        <v>FranceFlood*</v>
      </c>
      <c r="B71" t="s">
        <v>23</v>
      </c>
      <c r="C71" t="s">
        <v>176</v>
      </c>
      <c r="D71" s="57">
        <v>2.6</v>
      </c>
      <c r="E71" s="57"/>
      <c r="F71" s="57"/>
    </row>
    <row r="72" spans="1:6" hidden="1" x14ac:dyDescent="0.25">
      <c r="A72" t="str">
        <f t="shared" si="1"/>
        <v>GermanyFlood*</v>
      </c>
      <c r="B72" t="s">
        <v>25</v>
      </c>
      <c r="C72" t="s">
        <v>176</v>
      </c>
      <c r="D72" s="57">
        <v>3</v>
      </c>
      <c r="E72" s="57"/>
      <c r="F72" s="57"/>
    </row>
    <row r="73" spans="1:6" hidden="1" x14ac:dyDescent="0.25">
      <c r="A73" t="str">
        <f t="shared" si="1"/>
        <v>GreeceFlood*</v>
      </c>
      <c r="B73" t="s">
        <v>27</v>
      </c>
      <c r="C73" t="s">
        <v>176</v>
      </c>
      <c r="D73" s="57">
        <v>1.3</v>
      </c>
      <c r="E73" s="57"/>
      <c r="F73" s="57"/>
    </row>
    <row r="74" spans="1:6" hidden="1" x14ac:dyDescent="0.25">
      <c r="A74" t="str">
        <f t="shared" si="1"/>
        <v>HungaryFlood*</v>
      </c>
      <c r="B74" t="s">
        <v>29</v>
      </c>
      <c r="C74" t="s">
        <v>176</v>
      </c>
      <c r="D74" s="57">
        <v>2.6</v>
      </c>
      <c r="E74" s="57"/>
      <c r="F74" s="57"/>
    </row>
    <row r="75" spans="1:6" hidden="1" x14ac:dyDescent="0.25">
      <c r="A75" t="str">
        <f t="shared" si="1"/>
        <v>IcelandFlood*</v>
      </c>
      <c r="B75" t="s">
        <v>31</v>
      </c>
      <c r="C75" t="s">
        <v>176</v>
      </c>
      <c r="D75" s="57">
        <v>1</v>
      </c>
      <c r="E75" s="57"/>
      <c r="F75" s="57"/>
    </row>
    <row r="76" spans="1:6" hidden="1" x14ac:dyDescent="0.25">
      <c r="A76" t="str">
        <f t="shared" si="1"/>
        <v>IrelandFlood*</v>
      </c>
      <c r="B76" t="s">
        <v>33</v>
      </c>
      <c r="C76" t="s">
        <v>176</v>
      </c>
      <c r="D76" s="57">
        <v>2.2000000000000002</v>
      </c>
      <c r="E76" s="57"/>
      <c r="F76" s="57"/>
    </row>
    <row r="77" spans="1:6" hidden="1" x14ac:dyDescent="0.25">
      <c r="A77" t="str">
        <f t="shared" si="1"/>
        <v>ItalyFlood*</v>
      </c>
      <c r="B77" t="s">
        <v>35</v>
      </c>
      <c r="C77" t="s">
        <v>176</v>
      </c>
      <c r="D77" s="57">
        <v>2.2999999999999998</v>
      </c>
      <c r="E77" s="57"/>
      <c r="F77" s="57"/>
    </row>
    <row r="78" spans="1:6" hidden="1" x14ac:dyDescent="0.25">
      <c r="A78" t="str">
        <f t="shared" si="1"/>
        <v>LatviaFlood*</v>
      </c>
      <c r="B78" t="s">
        <v>37</v>
      </c>
      <c r="C78" t="s">
        <v>176</v>
      </c>
      <c r="D78" s="57">
        <v>2.2999999999999998</v>
      </c>
      <c r="E78" s="57"/>
      <c r="F78" s="57"/>
    </row>
    <row r="79" spans="1:6" hidden="1" x14ac:dyDescent="0.25">
      <c r="A79" t="str">
        <f t="shared" si="1"/>
        <v>LiechtensteinFlood*</v>
      </c>
      <c r="B79" t="s">
        <v>39</v>
      </c>
      <c r="C79" t="s">
        <v>176</v>
      </c>
      <c r="D79" s="57">
        <v>1.6</v>
      </c>
      <c r="E79" s="57"/>
      <c r="F79" s="57"/>
    </row>
    <row r="80" spans="1:6" hidden="1" x14ac:dyDescent="0.25">
      <c r="A80" t="str">
        <f t="shared" si="1"/>
        <v>LithuaniaFlood*</v>
      </c>
      <c r="B80" t="s">
        <v>41</v>
      </c>
      <c r="C80" t="s">
        <v>176</v>
      </c>
      <c r="D80" s="57">
        <v>1.8</v>
      </c>
      <c r="E80" s="57"/>
      <c r="F80" s="57"/>
    </row>
    <row r="81" spans="1:6" hidden="1" x14ac:dyDescent="0.25">
      <c r="A81" t="str">
        <f t="shared" si="1"/>
        <v>LuxembourgFlood*</v>
      </c>
      <c r="B81" t="s">
        <v>43</v>
      </c>
      <c r="C81" t="s">
        <v>176</v>
      </c>
      <c r="D81" s="57">
        <v>2.2000000000000002</v>
      </c>
      <c r="E81" s="57"/>
      <c r="F81" s="57"/>
    </row>
    <row r="82" spans="1:6" hidden="1" x14ac:dyDescent="0.25">
      <c r="A82" t="str">
        <f t="shared" si="1"/>
        <v>MaltaFlood*</v>
      </c>
      <c r="B82" t="s">
        <v>45</v>
      </c>
      <c r="C82" t="s">
        <v>176</v>
      </c>
      <c r="D82" s="57">
        <v>1.3</v>
      </c>
      <c r="E82" s="57"/>
      <c r="F82" s="57"/>
    </row>
    <row r="83" spans="1:6" hidden="1" x14ac:dyDescent="0.25">
      <c r="A83" t="str">
        <f t="shared" si="1"/>
        <v>NetherlandsFlood*</v>
      </c>
      <c r="B83" t="s">
        <v>47</v>
      </c>
      <c r="C83" t="s">
        <v>176</v>
      </c>
      <c r="D83" s="57">
        <v>2.7</v>
      </c>
      <c r="E83" s="57"/>
      <c r="F83" s="57"/>
    </row>
    <row r="84" spans="1:6" hidden="1" x14ac:dyDescent="0.25">
      <c r="A84" t="str">
        <f t="shared" si="1"/>
        <v>NorwayFlood*</v>
      </c>
      <c r="B84" t="s">
        <v>49</v>
      </c>
      <c r="C84" t="s">
        <v>176</v>
      </c>
      <c r="D84" s="57">
        <v>1.3</v>
      </c>
      <c r="E84" s="57"/>
      <c r="F84" s="57"/>
    </row>
    <row r="85" spans="1:6" hidden="1" x14ac:dyDescent="0.25">
      <c r="A85" t="str">
        <f t="shared" si="1"/>
        <v>PolandFlood*</v>
      </c>
      <c r="B85" t="s">
        <v>51</v>
      </c>
      <c r="C85" t="s">
        <v>176</v>
      </c>
      <c r="D85" s="57">
        <v>3.2</v>
      </c>
      <c r="E85" s="57"/>
      <c r="F85" s="57"/>
    </row>
    <row r="86" spans="1:6" hidden="1" x14ac:dyDescent="0.25">
      <c r="A86" t="str">
        <f t="shared" si="1"/>
        <v>PortugalFlood*</v>
      </c>
      <c r="B86" t="s">
        <v>53</v>
      </c>
      <c r="C86" t="s">
        <v>176</v>
      </c>
      <c r="D86" s="57">
        <v>1.3</v>
      </c>
      <c r="E86" s="57"/>
      <c r="F86" s="57"/>
    </row>
    <row r="87" spans="1:6" hidden="1" x14ac:dyDescent="0.25">
      <c r="A87" t="str">
        <f t="shared" si="1"/>
        <v>RomaniaFlood*</v>
      </c>
      <c r="B87" t="s">
        <v>55</v>
      </c>
      <c r="C87" t="s">
        <v>176</v>
      </c>
      <c r="D87" s="57">
        <v>2.8</v>
      </c>
      <c r="E87" s="57"/>
      <c r="F87" s="57"/>
    </row>
    <row r="88" spans="1:6" hidden="1" x14ac:dyDescent="0.25">
      <c r="A88" t="str">
        <f t="shared" si="1"/>
        <v>SlovakiaFlood*</v>
      </c>
      <c r="B88" t="s">
        <v>57</v>
      </c>
      <c r="C88" t="s">
        <v>176</v>
      </c>
      <c r="D88" s="57">
        <v>2.7</v>
      </c>
      <c r="E88" s="57"/>
      <c r="F88" s="57"/>
    </row>
    <row r="89" spans="1:6" hidden="1" x14ac:dyDescent="0.25">
      <c r="A89" t="str">
        <f t="shared" si="1"/>
        <v>SloveniaFlood*</v>
      </c>
      <c r="B89" t="s">
        <v>59</v>
      </c>
      <c r="C89" t="s">
        <v>176</v>
      </c>
      <c r="D89" s="57">
        <v>2.5</v>
      </c>
      <c r="E89" s="57"/>
      <c r="F89" s="57"/>
    </row>
    <row r="90" spans="1:6" hidden="1" x14ac:dyDescent="0.25">
      <c r="A90" t="str">
        <f t="shared" si="1"/>
        <v>SpainFlood*</v>
      </c>
      <c r="B90" t="s">
        <v>61</v>
      </c>
      <c r="C90" t="s">
        <v>176</v>
      </c>
      <c r="D90" s="57">
        <v>1.5</v>
      </c>
      <c r="E90" s="57"/>
      <c r="F90" s="57"/>
    </row>
    <row r="91" spans="1:6" hidden="1" x14ac:dyDescent="0.25">
      <c r="A91" t="str">
        <f t="shared" si="1"/>
        <v>SwedenFlood*</v>
      </c>
      <c r="B91" t="s">
        <v>63</v>
      </c>
      <c r="C91" t="s">
        <v>176</v>
      </c>
      <c r="D91" s="57">
        <v>1.8</v>
      </c>
      <c r="E91" s="57"/>
      <c r="F91" s="57"/>
    </row>
    <row r="92" spans="1:6" hidden="1" x14ac:dyDescent="0.25">
      <c r="A92" t="str">
        <f t="shared" si="1"/>
        <v>AustriaWildfire</v>
      </c>
      <c r="B92" t="s">
        <v>4</v>
      </c>
      <c r="C92" t="s">
        <v>66</v>
      </c>
      <c r="D92" s="57">
        <v>2</v>
      </c>
      <c r="E92" s="57"/>
      <c r="F92" s="57"/>
    </row>
    <row r="93" spans="1:6" hidden="1" x14ac:dyDescent="0.25">
      <c r="A93" t="str">
        <f t="shared" si="1"/>
        <v>BelgiumWildfire</v>
      </c>
      <c r="B93" t="s">
        <v>7</v>
      </c>
      <c r="C93" t="s">
        <v>66</v>
      </c>
      <c r="D93" s="57">
        <v>1</v>
      </c>
      <c r="E93" s="57"/>
      <c r="F93" s="57"/>
    </row>
    <row r="94" spans="1:6" hidden="1" x14ac:dyDescent="0.25">
      <c r="A94" t="str">
        <f t="shared" si="1"/>
        <v>BulgariaWildfire</v>
      </c>
      <c r="B94" t="s">
        <v>9</v>
      </c>
      <c r="C94" t="s">
        <v>66</v>
      </c>
      <c r="D94" s="57">
        <v>1.3</v>
      </c>
      <c r="E94" s="57"/>
      <c r="F94" s="57"/>
    </row>
    <row r="95" spans="1:6" hidden="1" x14ac:dyDescent="0.25">
      <c r="A95" t="str">
        <f t="shared" si="1"/>
        <v>CroatiaWildfire</v>
      </c>
      <c r="B95" t="s">
        <v>11</v>
      </c>
      <c r="C95" t="s">
        <v>66</v>
      </c>
      <c r="D95" s="57">
        <v>2</v>
      </c>
      <c r="E95" s="57"/>
      <c r="F95" s="57"/>
    </row>
    <row r="96" spans="1:6" hidden="1" x14ac:dyDescent="0.25">
      <c r="A96" t="str">
        <f t="shared" si="1"/>
        <v>CyprusWildfire</v>
      </c>
      <c r="B96" t="s">
        <v>13</v>
      </c>
      <c r="C96" t="s">
        <v>66</v>
      </c>
      <c r="D96" s="57">
        <v>2.7</v>
      </c>
      <c r="E96" s="57"/>
      <c r="F96" s="57"/>
    </row>
    <row r="97" spans="1:6" hidden="1" x14ac:dyDescent="0.25">
      <c r="A97" t="str">
        <f t="shared" si="1"/>
        <v>Czech RepublicWildfire</v>
      </c>
      <c r="B97" t="s">
        <v>15</v>
      </c>
      <c r="C97" t="s">
        <v>66</v>
      </c>
      <c r="D97" s="57">
        <v>1.7</v>
      </c>
      <c r="E97" s="57"/>
      <c r="F97" s="57"/>
    </row>
    <row r="98" spans="1:6" hidden="1" x14ac:dyDescent="0.25">
      <c r="A98" t="str">
        <f t="shared" si="1"/>
        <v>DenmarkWildfire</v>
      </c>
      <c r="B98" t="s">
        <v>17</v>
      </c>
      <c r="C98" t="s">
        <v>66</v>
      </c>
      <c r="D98" s="57">
        <v>1.3</v>
      </c>
      <c r="E98" s="57"/>
      <c r="F98" s="57"/>
    </row>
    <row r="99" spans="1:6" hidden="1" x14ac:dyDescent="0.25">
      <c r="A99" t="str">
        <f t="shared" si="1"/>
        <v>EstoniaWildfire</v>
      </c>
      <c r="B99" t="s">
        <v>19</v>
      </c>
      <c r="C99" t="s">
        <v>66</v>
      </c>
      <c r="D99" s="57">
        <v>1.3</v>
      </c>
      <c r="E99" s="57"/>
      <c r="F99" s="57"/>
    </row>
    <row r="100" spans="1:6" hidden="1" x14ac:dyDescent="0.25">
      <c r="A100" t="str">
        <f t="shared" si="1"/>
        <v>FinlandWildfire</v>
      </c>
      <c r="B100" t="s">
        <v>21</v>
      </c>
      <c r="C100" t="s">
        <v>66</v>
      </c>
      <c r="D100" s="57">
        <v>1.5</v>
      </c>
      <c r="E100" s="57"/>
      <c r="F100" s="57"/>
    </row>
    <row r="101" spans="1:6" hidden="1" x14ac:dyDescent="0.25">
      <c r="A101" t="str">
        <f t="shared" si="1"/>
        <v>FranceWildfire</v>
      </c>
      <c r="B101" t="s">
        <v>23</v>
      </c>
      <c r="C101" t="s">
        <v>66</v>
      </c>
      <c r="D101" s="57">
        <v>2.2999999999999998</v>
      </c>
      <c r="E101" s="57"/>
      <c r="F101" s="57"/>
    </row>
    <row r="102" spans="1:6" hidden="1" x14ac:dyDescent="0.25">
      <c r="A102" t="str">
        <f t="shared" si="1"/>
        <v>GermanyWildfire</v>
      </c>
      <c r="B102" t="s">
        <v>25</v>
      </c>
      <c r="C102" t="s">
        <v>66</v>
      </c>
      <c r="D102" s="57">
        <v>1.7</v>
      </c>
      <c r="E102" s="57"/>
      <c r="F102" s="57"/>
    </row>
    <row r="103" spans="1:6" hidden="1" x14ac:dyDescent="0.25">
      <c r="A103" t="str">
        <f t="shared" si="1"/>
        <v>GreeceWildfire</v>
      </c>
      <c r="B103" t="s">
        <v>27</v>
      </c>
      <c r="C103" t="s">
        <v>66</v>
      </c>
      <c r="D103" s="57">
        <v>2.8</v>
      </c>
      <c r="E103" s="57"/>
      <c r="F103" s="57"/>
    </row>
    <row r="104" spans="1:6" hidden="1" x14ac:dyDescent="0.25">
      <c r="A104" t="str">
        <f t="shared" si="1"/>
        <v>HungaryWildfire</v>
      </c>
      <c r="B104" t="s">
        <v>29</v>
      </c>
      <c r="C104" t="s">
        <v>66</v>
      </c>
      <c r="D104" s="57">
        <v>1.7</v>
      </c>
      <c r="E104" s="57"/>
      <c r="F104" s="57"/>
    </row>
    <row r="105" spans="1:6" hidden="1" x14ac:dyDescent="0.25">
      <c r="A105" t="str">
        <f t="shared" si="1"/>
        <v>IcelandWildfire</v>
      </c>
      <c r="B105" t="s">
        <v>31</v>
      </c>
      <c r="C105" t="s">
        <v>66</v>
      </c>
      <c r="D105" s="57">
        <v>0.3</v>
      </c>
      <c r="E105" s="57"/>
      <c r="F105" s="57"/>
    </row>
    <row r="106" spans="1:6" hidden="1" x14ac:dyDescent="0.25">
      <c r="A106" t="str">
        <f t="shared" si="1"/>
        <v>IrelandWildfire</v>
      </c>
      <c r="B106" t="s">
        <v>33</v>
      </c>
      <c r="C106" t="s">
        <v>66</v>
      </c>
      <c r="D106" s="57">
        <v>1</v>
      </c>
      <c r="E106" s="57"/>
      <c r="F106" s="57"/>
    </row>
    <row r="107" spans="1:6" hidden="1" x14ac:dyDescent="0.25">
      <c r="A107" t="str">
        <f t="shared" si="1"/>
        <v>ItalyWildfire</v>
      </c>
      <c r="B107" t="s">
        <v>35</v>
      </c>
      <c r="C107" t="s">
        <v>66</v>
      </c>
      <c r="D107" s="57">
        <v>2.2999999999999998</v>
      </c>
      <c r="E107" s="57"/>
      <c r="F107" s="57"/>
    </row>
    <row r="108" spans="1:6" hidden="1" x14ac:dyDescent="0.25">
      <c r="A108" t="str">
        <f t="shared" si="1"/>
        <v>LatviaWildfire</v>
      </c>
      <c r="B108" t="s">
        <v>37</v>
      </c>
      <c r="C108" t="s">
        <v>66</v>
      </c>
      <c r="D108" s="57">
        <v>1.3</v>
      </c>
      <c r="E108" s="57"/>
      <c r="F108" s="57"/>
    </row>
    <row r="109" spans="1:6" hidden="1" x14ac:dyDescent="0.25">
      <c r="A109" t="str">
        <f t="shared" si="1"/>
        <v>LiechtensteinWildfire</v>
      </c>
      <c r="B109" t="s">
        <v>39</v>
      </c>
      <c r="C109" t="s">
        <v>66</v>
      </c>
      <c r="D109" s="57">
        <v>1</v>
      </c>
      <c r="E109" s="57"/>
      <c r="F109" s="57"/>
    </row>
    <row r="110" spans="1:6" hidden="1" x14ac:dyDescent="0.25">
      <c r="A110" t="str">
        <f t="shared" si="1"/>
        <v>LithuaniaWildfire</v>
      </c>
      <c r="B110" t="s">
        <v>41</v>
      </c>
      <c r="C110" t="s">
        <v>66</v>
      </c>
      <c r="D110" s="57">
        <v>1.3</v>
      </c>
      <c r="E110" s="57"/>
      <c r="F110" s="57"/>
    </row>
    <row r="111" spans="1:6" hidden="1" x14ac:dyDescent="0.25">
      <c r="A111" t="str">
        <f t="shared" si="1"/>
        <v>LuxembourgWildfire</v>
      </c>
      <c r="B111" t="s">
        <v>43</v>
      </c>
      <c r="C111" t="s">
        <v>66</v>
      </c>
      <c r="D111" s="57">
        <v>1.3</v>
      </c>
      <c r="E111" s="57"/>
      <c r="F111" s="57"/>
    </row>
    <row r="112" spans="1:6" hidden="1" x14ac:dyDescent="0.25">
      <c r="A112" t="str">
        <f t="shared" si="1"/>
        <v>MaltaWildfire</v>
      </c>
      <c r="B112" t="s">
        <v>45</v>
      </c>
      <c r="C112" t="s">
        <v>66</v>
      </c>
      <c r="D112" s="57">
        <v>1.3</v>
      </c>
      <c r="E112" s="57"/>
      <c r="F112" s="57"/>
    </row>
    <row r="113" spans="1:6" hidden="1" x14ac:dyDescent="0.25">
      <c r="A113" t="str">
        <f t="shared" si="1"/>
        <v>NetherlandsWildfire</v>
      </c>
      <c r="B113" t="s">
        <v>47</v>
      </c>
      <c r="C113" t="s">
        <v>66</v>
      </c>
      <c r="D113" s="57">
        <v>1</v>
      </c>
      <c r="E113" s="57"/>
      <c r="F113" s="57"/>
    </row>
    <row r="114" spans="1:6" hidden="1" x14ac:dyDescent="0.25">
      <c r="A114" t="str">
        <f t="shared" si="1"/>
        <v>NorwayWildfire</v>
      </c>
      <c r="B114" t="s">
        <v>49</v>
      </c>
      <c r="C114" t="s">
        <v>66</v>
      </c>
      <c r="D114" s="57">
        <v>1.3</v>
      </c>
      <c r="E114" s="57"/>
      <c r="F114" s="57"/>
    </row>
    <row r="115" spans="1:6" hidden="1" x14ac:dyDescent="0.25">
      <c r="A115" t="str">
        <f t="shared" si="1"/>
        <v>PolandWildfire</v>
      </c>
      <c r="B115" t="s">
        <v>51</v>
      </c>
      <c r="C115" t="s">
        <v>66</v>
      </c>
      <c r="D115" s="57">
        <v>1.3</v>
      </c>
      <c r="E115" s="57"/>
      <c r="F115" s="57"/>
    </row>
    <row r="116" spans="1:6" hidden="1" x14ac:dyDescent="0.25">
      <c r="A116" t="str">
        <f t="shared" si="1"/>
        <v>PortugalWildfire</v>
      </c>
      <c r="B116" t="s">
        <v>53</v>
      </c>
      <c r="C116" t="s">
        <v>66</v>
      </c>
      <c r="D116" s="57">
        <v>3</v>
      </c>
      <c r="E116" s="57"/>
      <c r="F116" s="57"/>
    </row>
    <row r="117" spans="1:6" hidden="1" x14ac:dyDescent="0.25">
      <c r="A117" t="str">
        <f t="shared" si="1"/>
        <v>RomaniaWildfire</v>
      </c>
      <c r="B117" t="s">
        <v>55</v>
      </c>
      <c r="C117" t="s">
        <v>66</v>
      </c>
      <c r="D117" s="57">
        <v>1.7</v>
      </c>
      <c r="E117" s="57"/>
      <c r="F117" s="57"/>
    </row>
    <row r="118" spans="1:6" hidden="1" x14ac:dyDescent="0.25">
      <c r="A118" t="str">
        <f t="shared" si="1"/>
        <v>SlovakiaWildfire</v>
      </c>
      <c r="B118" t="s">
        <v>57</v>
      </c>
      <c r="C118" t="s">
        <v>66</v>
      </c>
      <c r="D118" s="57">
        <v>2</v>
      </c>
      <c r="E118" s="57"/>
      <c r="F118" s="57"/>
    </row>
    <row r="119" spans="1:6" hidden="1" x14ac:dyDescent="0.25">
      <c r="A119" t="str">
        <f t="shared" si="1"/>
        <v>SloveniaWildfire</v>
      </c>
      <c r="B119" t="s">
        <v>59</v>
      </c>
      <c r="C119" t="s">
        <v>66</v>
      </c>
      <c r="D119" s="57">
        <v>1.7</v>
      </c>
      <c r="E119" s="57"/>
      <c r="F119" s="57"/>
    </row>
    <row r="120" spans="1:6" hidden="1" x14ac:dyDescent="0.25">
      <c r="A120" t="str">
        <f t="shared" si="1"/>
        <v>SpainWildfire</v>
      </c>
      <c r="B120" t="s">
        <v>61</v>
      </c>
      <c r="C120" t="s">
        <v>66</v>
      </c>
      <c r="D120" s="57">
        <v>2.2999999999999998</v>
      </c>
      <c r="E120" s="57"/>
      <c r="F120" s="57"/>
    </row>
    <row r="121" spans="1:6" hidden="1" x14ac:dyDescent="0.25">
      <c r="A121" t="str">
        <f t="shared" si="1"/>
        <v>SwedenWildfire</v>
      </c>
      <c r="B121" t="s">
        <v>63</v>
      </c>
      <c r="C121" t="s">
        <v>66</v>
      </c>
      <c r="D121" s="57">
        <v>1.8</v>
      </c>
      <c r="E121" s="57"/>
      <c r="F121" s="57"/>
    </row>
    <row r="122" spans="1:6" hidden="1" x14ac:dyDescent="0.25">
      <c r="A122" t="str">
        <f t="shared" si="1"/>
        <v>AustriaWindstorm</v>
      </c>
      <c r="B122" t="s">
        <v>4</v>
      </c>
      <c r="C122" t="s">
        <v>67</v>
      </c>
      <c r="D122" s="57">
        <v>2</v>
      </c>
      <c r="E122" s="57"/>
      <c r="F122" s="57"/>
    </row>
    <row r="123" spans="1:6" hidden="1" x14ac:dyDescent="0.25">
      <c r="A123" t="str">
        <f t="shared" si="1"/>
        <v>BelgiumWindstorm</v>
      </c>
      <c r="B123" t="s">
        <v>7</v>
      </c>
      <c r="C123" t="s">
        <v>67</v>
      </c>
      <c r="D123" s="57">
        <v>2.7</v>
      </c>
      <c r="E123" s="57"/>
      <c r="F123" s="57"/>
    </row>
    <row r="124" spans="1:6" hidden="1" x14ac:dyDescent="0.25">
      <c r="A124" t="str">
        <f t="shared" si="1"/>
        <v>BulgariaWindstorm</v>
      </c>
      <c r="B124" t="s">
        <v>9</v>
      </c>
      <c r="C124" t="s">
        <v>67</v>
      </c>
      <c r="D124" s="57">
        <v>1</v>
      </c>
      <c r="E124" s="57"/>
      <c r="F124" s="57"/>
    </row>
    <row r="125" spans="1:6" hidden="1" x14ac:dyDescent="0.25">
      <c r="A125" t="str">
        <f t="shared" si="1"/>
        <v>CroatiaWindstorm</v>
      </c>
      <c r="B125" t="s">
        <v>11</v>
      </c>
      <c r="C125" t="s">
        <v>67</v>
      </c>
      <c r="D125" s="57">
        <v>1</v>
      </c>
      <c r="E125" s="57"/>
      <c r="F125" s="57"/>
    </row>
    <row r="126" spans="1:6" hidden="1" x14ac:dyDescent="0.25">
      <c r="A126" t="str">
        <f t="shared" si="1"/>
        <v>CyprusWindstorm</v>
      </c>
      <c r="B126" t="s">
        <v>13</v>
      </c>
      <c r="C126" t="s">
        <v>67</v>
      </c>
      <c r="D126" s="57">
        <v>1.7</v>
      </c>
      <c r="E126" s="57"/>
      <c r="F126" s="57"/>
    </row>
    <row r="127" spans="1:6" hidden="1" x14ac:dyDescent="0.25">
      <c r="A127" t="str">
        <f t="shared" si="1"/>
        <v>Czech RepublicWindstorm</v>
      </c>
      <c r="B127" t="s">
        <v>15</v>
      </c>
      <c r="C127" t="s">
        <v>67</v>
      </c>
      <c r="D127" s="57">
        <v>2</v>
      </c>
      <c r="E127" s="57"/>
      <c r="F127" s="57"/>
    </row>
    <row r="128" spans="1:6" hidden="1" x14ac:dyDescent="0.25">
      <c r="A128" t="str">
        <f t="shared" si="1"/>
        <v>DenmarkWindstorm</v>
      </c>
      <c r="B128" t="s">
        <v>17</v>
      </c>
      <c r="C128" t="s">
        <v>67</v>
      </c>
      <c r="D128" s="57">
        <v>3.2</v>
      </c>
      <c r="E128" s="57"/>
      <c r="F128" s="57"/>
    </row>
    <row r="129" spans="1:6" hidden="1" x14ac:dyDescent="0.25">
      <c r="A129" t="str">
        <f t="shared" si="1"/>
        <v>EstoniaWindstorm</v>
      </c>
      <c r="B129" t="s">
        <v>19</v>
      </c>
      <c r="C129" t="s">
        <v>67</v>
      </c>
      <c r="D129" s="57">
        <v>1.5</v>
      </c>
      <c r="E129" s="57"/>
      <c r="F129" s="57"/>
    </row>
    <row r="130" spans="1:6" hidden="1" x14ac:dyDescent="0.25">
      <c r="A130" t="str">
        <f t="shared" si="1"/>
        <v>FinlandWindstorm</v>
      </c>
      <c r="B130" t="s">
        <v>21</v>
      </c>
      <c r="C130" t="s">
        <v>67</v>
      </c>
      <c r="D130" s="57">
        <v>1.3</v>
      </c>
      <c r="E130" s="57"/>
      <c r="F130" s="57"/>
    </row>
    <row r="131" spans="1:6" hidden="1" x14ac:dyDescent="0.25">
      <c r="A131" t="str">
        <f t="shared" ref="A131:A156" si="2">CONCATENATE(B131,C131)</f>
        <v>FranceWindstorm</v>
      </c>
      <c r="B131" t="s">
        <v>23</v>
      </c>
      <c r="C131" t="s">
        <v>67</v>
      </c>
      <c r="D131" s="57">
        <v>2.4</v>
      </c>
      <c r="E131" s="57"/>
      <c r="F131" s="57"/>
    </row>
    <row r="132" spans="1:6" hidden="1" x14ac:dyDescent="0.25">
      <c r="A132" t="str">
        <f t="shared" si="2"/>
        <v>GermanyWindstorm</v>
      </c>
      <c r="B132" t="s">
        <v>25</v>
      </c>
      <c r="C132" t="s">
        <v>67</v>
      </c>
      <c r="D132" s="57">
        <v>2.4</v>
      </c>
      <c r="E132" s="57"/>
      <c r="F132" s="57"/>
    </row>
    <row r="133" spans="1:6" hidden="1" x14ac:dyDescent="0.25">
      <c r="A133" t="str">
        <f t="shared" si="2"/>
        <v>GreeceWindstorm</v>
      </c>
      <c r="B133" t="s">
        <v>27</v>
      </c>
      <c r="C133" t="s">
        <v>67</v>
      </c>
      <c r="D133" s="57">
        <v>1.7</v>
      </c>
      <c r="E133" s="57"/>
      <c r="F133" s="57"/>
    </row>
    <row r="134" spans="1:6" hidden="1" x14ac:dyDescent="0.25">
      <c r="A134" t="str">
        <f t="shared" si="2"/>
        <v>HungaryWindstorm</v>
      </c>
      <c r="B134" t="s">
        <v>29</v>
      </c>
      <c r="C134" t="s">
        <v>67</v>
      </c>
      <c r="D134" s="57">
        <v>1.3</v>
      </c>
      <c r="E134" s="57"/>
      <c r="F134" s="57"/>
    </row>
    <row r="135" spans="1:6" hidden="1" x14ac:dyDescent="0.25">
      <c r="A135" t="str">
        <f t="shared" si="2"/>
        <v>IcelandWindstorm</v>
      </c>
      <c r="B135" t="s">
        <v>31</v>
      </c>
      <c r="C135" t="s">
        <v>67</v>
      </c>
      <c r="D135" s="57">
        <v>1.3</v>
      </c>
      <c r="E135" s="57"/>
      <c r="F135" s="57"/>
    </row>
    <row r="136" spans="1:6" hidden="1" x14ac:dyDescent="0.25">
      <c r="A136" t="str">
        <f t="shared" si="2"/>
        <v>IrelandWindstorm</v>
      </c>
      <c r="B136" t="s">
        <v>33</v>
      </c>
      <c r="C136" t="s">
        <v>67</v>
      </c>
      <c r="D136" s="57">
        <v>2.2000000000000002</v>
      </c>
      <c r="E136" s="57"/>
      <c r="F136" s="57"/>
    </row>
    <row r="137" spans="1:6" hidden="1" x14ac:dyDescent="0.25">
      <c r="A137" t="str">
        <f t="shared" si="2"/>
        <v>ItalyWindstorm</v>
      </c>
      <c r="B137" t="s">
        <v>35</v>
      </c>
      <c r="C137" t="s">
        <v>67</v>
      </c>
      <c r="D137" s="57">
        <v>1.8</v>
      </c>
      <c r="E137" s="57"/>
      <c r="F137" s="57"/>
    </row>
    <row r="138" spans="1:6" hidden="1" x14ac:dyDescent="0.25">
      <c r="A138" t="str">
        <f t="shared" si="2"/>
        <v>LatviaWindstorm</v>
      </c>
      <c r="B138" t="s">
        <v>37</v>
      </c>
      <c r="C138" t="s">
        <v>67</v>
      </c>
      <c r="D138" s="57">
        <v>1.8</v>
      </c>
      <c r="E138" s="57"/>
      <c r="F138" s="57"/>
    </row>
    <row r="139" spans="1:6" hidden="1" x14ac:dyDescent="0.25">
      <c r="A139" t="str">
        <f t="shared" si="2"/>
        <v>LiechtensteinWindstorm</v>
      </c>
      <c r="B139" t="s">
        <v>39</v>
      </c>
      <c r="C139" t="s">
        <v>67</v>
      </c>
      <c r="D139" s="57">
        <v>1.3</v>
      </c>
      <c r="E139" s="57"/>
      <c r="F139" s="57"/>
    </row>
    <row r="140" spans="1:6" hidden="1" x14ac:dyDescent="0.25">
      <c r="A140" t="str">
        <f t="shared" si="2"/>
        <v>LithuaniaWindstorm</v>
      </c>
      <c r="B140" t="s">
        <v>41</v>
      </c>
      <c r="C140" t="s">
        <v>67</v>
      </c>
      <c r="D140" s="57">
        <v>1.5</v>
      </c>
      <c r="E140" s="57"/>
      <c r="F140" s="57"/>
    </row>
    <row r="141" spans="1:6" hidden="1" x14ac:dyDescent="0.25">
      <c r="A141" t="str">
        <f t="shared" si="2"/>
        <v>LuxembourgWindstorm</v>
      </c>
      <c r="B141" t="s">
        <v>43</v>
      </c>
      <c r="C141" t="s">
        <v>67</v>
      </c>
      <c r="D141" s="57">
        <v>2.4</v>
      </c>
      <c r="E141" s="57"/>
      <c r="F141" s="57"/>
    </row>
    <row r="142" spans="1:6" hidden="1" x14ac:dyDescent="0.25">
      <c r="A142" t="str">
        <f t="shared" si="2"/>
        <v>MaltaWindstorm</v>
      </c>
      <c r="B142" t="s">
        <v>45</v>
      </c>
      <c r="C142" t="s">
        <v>67</v>
      </c>
      <c r="D142" s="57">
        <v>1.3</v>
      </c>
      <c r="E142" s="57"/>
      <c r="F142" s="57"/>
    </row>
    <row r="143" spans="1:6" hidden="1" x14ac:dyDescent="0.25">
      <c r="A143" t="str">
        <f t="shared" si="2"/>
        <v>NetherlandsWindstorm</v>
      </c>
      <c r="B143" t="s">
        <v>47</v>
      </c>
      <c r="C143" t="s">
        <v>67</v>
      </c>
      <c r="D143" s="57">
        <v>2.6</v>
      </c>
      <c r="E143" s="57"/>
      <c r="F143" s="57"/>
    </row>
    <row r="144" spans="1:6" hidden="1" x14ac:dyDescent="0.25">
      <c r="A144" t="str">
        <f t="shared" si="2"/>
        <v>NorwayWindstorm</v>
      </c>
      <c r="B144" t="s">
        <v>49</v>
      </c>
      <c r="C144" t="s">
        <v>67</v>
      </c>
      <c r="D144" s="57">
        <v>1.9</v>
      </c>
      <c r="E144" s="57"/>
      <c r="F144" s="57"/>
    </row>
    <row r="145" spans="1:6" hidden="1" x14ac:dyDescent="0.25">
      <c r="A145" t="str">
        <f t="shared" si="2"/>
        <v>PolandWindstorm</v>
      </c>
      <c r="B145" t="s">
        <v>51</v>
      </c>
      <c r="C145" t="s">
        <v>67</v>
      </c>
      <c r="D145" s="57">
        <v>1.4</v>
      </c>
      <c r="E145" s="57"/>
      <c r="F145" s="57"/>
    </row>
    <row r="146" spans="1:6" hidden="1" x14ac:dyDescent="0.25">
      <c r="A146" t="str">
        <f t="shared" si="2"/>
        <v>PortugalWindstorm</v>
      </c>
      <c r="B146" t="s">
        <v>53</v>
      </c>
      <c r="C146" t="s">
        <v>67</v>
      </c>
      <c r="D146" s="57">
        <v>2</v>
      </c>
      <c r="E146" s="57"/>
      <c r="F146" s="57"/>
    </row>
    <row r="147" spans="1:6" hidden="1" x14ac:dyDescent="0.25">
      <c r="A147" t="str">
        <f t="shared" si="2"/>
        <v>RomaniaWindstorm</v>
      </c>
      <c r="B147" t="s">
        <v>55</v>
      </c>
      <c r="C147" t="s">
        <v>67</v>
      </c>
      <c r="D147" s="57">
        <v>1</v>
      </c>
      <c r="E147" s="57"/>
      <c r="F147" s="57"/>
    </row>
    <row r="148" spans="1:6" hidden="1" x14ac:dyDescent="0.25">
      <c r="A148" t="str">
        <f t="shared" si="2"/>
        <v>SlovakiaWindstorm</v>
      </c>
      <c r="B148" t="s">
        <v>57</v>
      </c>
      <c r="C148" t="s">
        <v>67</v>
      </c>
      <c r="D148" s="57">
        <v>1.6</v>
      </c>
      <c r="E148" s="57"/>
      <c r="F148" s="57"/>
    </row>
    <row r="149" spans="1:6" hidden="1" x14ac:dyDescent="0.25">
      <c r="A149" t="str">
        <f t="shared" si="2"/>
        <v>SloveniaWindstorm</v>
      </c>
      <c r="B149" t="s">
        <v>59</v>
      </c>
      <c r="C149" t="s">
        <v>67</v>
      </c>
      <c r="D149" s="57">
        <v>1.8</v>
      </c>
      <c r="E149" s="57"/>
      <c r="F149" s="57"/>
    </row>
    <row r="150" spans="1:6" hidden="1" x14ac:dyDescent="0.25">
      <c r="A150" t="str">
        <f t="shared" si="2"/>
        <v>SpainWindstorm</v>
      </c>
      <c r="B150" t="s">
        <v>61</v>
      </c>
      <c r="C150" t="s">
        <v>67</v>
      </c>
      <c r="D150" s="57">
        <v>2</v>
      </c>
      <c r="E150" s="57"/>
      <c r="F150" s="57"/>
    </row>
    <row r="151" spans="1:6" hidden="1" x14ac:dyDescent="0.25">
      <c r="A151" t="str">
        <f t="shared" si="2"/>
        <v>SwedenWindstorm</v>
      </c>
      <c r="B151" t="s">
        <v>63</v>
      </c>
      <c r="C151" t="s">
        <v>67</v>
      </c>
      <c r="D151" s="57">
        <v>2</v>
      </c>
      <c r="E151" s="57"/>
      <c r="F151" s="57"/>
    </row>
    <row r="152" spans="1:6" hidden="1" x14ac:dyDescent="0.25">
      <c r="A152" t="str">
        <f t="shared" si="2"/>
        <v>EEAWindstorm</v>
      </c>
      <c r="B152" t="s">
        <v>68</v>
      </c>
      <c r="C152" t="s">
        <v>67</v>
      </c>
      <c r="D152" s="57">
        <v>1.8</v>
      </c>
      <c r="E152" s="57"/>
      <c r="F152" s="57"/>
    </row>
    <row r="153" spans="1:6" hidden="1" x14ac:dyDescent="0.25">
      <c r="A153" t="str">
        <f t="shared" si="2"/>
        <v>EEAWildfire</v>
      </c>
      <c r="B153" t="s">
        <v>68</v>
      </c>
      <c r="C153" t="s">
        <v>66</v>
      </c>
      <c r="D153" s="57">
        <v>1.6</v>
      </c>
      <c r="E153" s="57"/>
      <c r="F153" s="57"/>
    </row>
    <row r="154" spans="1:6" hidden="1" x14ac:dyDescent="0.25">
      <c r="A154" t="str">
        <f t="shared" si="2"/>
        <v>EEAEarthquake</v>
      </c>
      <c r="B154" t="s">
        <v>68</v>
      </c>
      <c r="C154" t="s">
        <v>65</v>
      </c>
      <c r="D154" s="57">
        <v>1.6</v>
      </c>
      <c r="E154" s="57"/>
      <c r="F154" s="57"/>
    </row>
    <row r="155" spans="1:6" hidden="1" x14ac:dyDescent="0.25">
      <c r="A155" t="str">
        <f t="shared" si="2"/>
        <v>EEAFlood*</v>
      </c>
      <c r="B155" t="s">
        <v>68</v>
      </c>
      <c r="C155" t="s">
        <v>176</v>
      </c>
      <c r="D155" s="57">
        <v>2.1</v>
      </c>
      <c r="E155" s="57"/>
      <c r="F155" s="57"/>
    </row>
    <row r="156" spans="1:6" x14ac:dyDescent="0.25">
      <c r="A156" t="str">
        <f t="shared" si="2"/>
        <v>EEACoastal Flood</v>
      </c>
      <c r="B156" t="s">
        <v>68</v>
      </c>
      <c r="C156" t="s">
        <v>6</v>
      </c>
      <c r="D156" s="57">
        <v>1.1000000000000001</v>
      </c>
      <c r="E156" s="57"/>
      <c r="F156" s="57"/>
    </row>
  </sheetData>
  <autoFilter ref="A1:F156" xr:uid="{00000000-0009-0000-0000-00000D000000}">
    <filterColumn colId="2">
      <filters>
        <filter val="Coastal Flood"/>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01"/>
  <sheetViews>
    <sheetView topLeftCell="A110" workbookViewId="0">
      <selection activeCell="F125" sqref="F125"/>
    </sheetView>
  </sheetViews>
  <sheetFormatPr defaultRowHeight="15" x14ac:dyDescent="0.25"/>
  <cols>
    <col min="1" max="1" width="26.7109375" bestFit="1" customWidth="1"/>
    <col min="3" max="3" width="12.85546875" bestFit="1" customWidth="1"/>
    <col min="4" max="4" width="13.85546875" bestFit="1" customWidth="1"/>
    <col min="5" max="5" width="18.28515625" bestFit="1" customWidth="1"/>
    <col min="6" max="6" width="16" bestFit="1" customWidth="1"/>
    <col min="7" max="7" width="30.140625" bestFit="1" customWidth="1"/>
    <col min="8" max="8" width="11" bestFit="1" customWidth="1"/>
    <col min="10" max="10" width="11" bestFit="1" customWidth="1"/>
    <col min="13" max="13" width="18.28515625" bestFit="1" customWidth="1"/>
    <col min="14" max="14" width="16" bestFit="1" customWidth="1"/>
    <col min="15" max="15" width="14.42578125" bestFit="1" customWidth="1"/>
  </cols>
  <sheetData>
    <row r="1" spans="1:18" x14ac:dyDescent="0.25">
      <c r="A1" t="s">
        <v>0</v>
      </c>
      <c r="B1" t="s">
        <v>1</v>
      </c>
      <c r="C1" t="s">
        <v>3</v>
      </c>
      <c r="D1" t="s">
        <v>147</v>
      </c>
      <c r="E1" t="s">
        <v>148</v>
      </c>
      <c r="F1" t="s">
        <v>149</v>
      </c>
      <c r="G1" t="s">
        <v>150</v>
      </c>
    </row>
    <row r="2" spans="1:18" x14ac:dyDescent="0.25">
      <c r="A2" t="str">
        <f>CONCATENATE(B2,C2,D2)</f>
        <v>AustriaEarthquakeRESIDENTIAL</v>
      </c>
      <c r="B2" t="s">
        <v>4</v>
      </c>
      <c r="C2" t="s">
        <v>65</v>
      </c>
      <c r="D2" t="s">
        <v>152</v>
      </c>
      <c r="E2">
        <v>2.25310258186159E-5</v>
      </c>
      <c r="F2" s="65">
        <v>1.9433277345243683E-2</v>
      </c>
      <c r="G2" s="64">
        <v>0.98054419162893769</v>
      </c>
      <c r="P2" s="30"/>
      <c r="Q2" s="30"/>
      <c r="R2" s="30"/>
    </row>
    <row r="3" spans="1:18" x14ac:dyDescent="0.25">
      <c r="A3" t="str">
        <f t="shared" ref="A3:A66" si="0">CONCATENATE(B3,C3,D3)</f>
        <v>BelgiumEarthquakeRESIDENTIAL</v>
      </c>
      <c r="B3" t="s">
        <v>7</v>
      </c>
      <c r="C3" t="s">
        <v>65</v>
      </c>
      <c r="D3" t="s">
        <v>152</v>
      </c>
      <c r="E3">
        <v>1.5283040333519599E-3</v>
      </c>
      <c r="F3" s="65">
        <v>0.99847169596664809</v>
      </c>
      <c r="G3" s="63">
        <v>-4.7271214720367993E-17</v>
      </c>
      <c r="H3" s="43"/>
      <c r="I3" s="43"/>
      <c r="J3" s="43"/>
      <c r="K3" s="43"/>
      <c r="L3" s="43"/>
      <c r="M3" s="43"/>
      <c r="P3" s="30"/>
      <c r="Q3" s="30"/>
      <c r="R3" s="30"/>
    </row>
    <row r="4" spans="1:18" x14ac:dyDescent="0.25">
      <c r="A4" t="str">
        <f t="shared" si="0"/>
        <v>BulgariaEarthquakeRESIDENTIAL</v>
      </c>
      <c r="B4" t="s">
        <v>9</v>
      </c>
      <c r="C4" t="s">
        <v>65</v>
      </c>
      <c r="D4" t="s">
        <v>152</v>
      </c>
      <c r="E4">
        <v>1.4712938305590201E-2</v>
      </c>
      <c r="F4" s="65">
        <v>0.97609688210347079</v>
      </c>
      <c r="G4">
        <v>9.1901795909390127E-3</v>
      </c>
      <c r="H4" s="43"/>
      <c r="I4" s="43"/>
      <c r="J4" s="43"/>
      <c r="K4" s="43"/>
      <c r="L4" s="43"/>
      <c r="M4" s="43"/>
      <c r="P4" s="30"/>
      <c r="Q4" s="30"/>
      <c r="R4" s="30"/>
    </row>
    <row r="5" spans="1:18" x14ac:dyDescent="0.25">
      <c r="A5" t="str">
        <f t="shared" si="0"/>
        <v>CroatiaEarthquakeRESIDENTIAL</v>
      </c>
      <c r="B5" t="s">
        <v>11</v>
      </c>
      <c r="C5" t="s">
        <v>65</v>
      </c>
      <c r="D5" t="s">
        <v>152</v>
      </c>
      <c r="E5">
        <v>2.2061764426451198E-2</v>
      </c>
      <c r="F5" s="65">
        <v>0.97028659897438074</v>
      </c>
      <c r="G5">
        <v>7.6516365991680588E-3</v>
      </c>
      <c r="H5" s="43"/>
      <c r="I5" s="43"/>
      <c r="J5" s="43"/>
      <c r="K5" s="43"/>
      <c r="L5" s="43"/>
      <c r="M5" s="43"/>
      <c r="P5" s="30"/>
      <c r="Q5" s="30"/>
      <c r="R5" s="30"/>
    </row>
    <row r="6" spans="1:18" x14ac:dyDescent="0.25">
      <c r="A6" t="str">
        <f t="shared" si="0"/>
        <v>CyprusEarthquakeRESIDENTIAL</v>
      </c>
      <c r="B6" t="s">
        <v>13</v>
      </c>
      <c r="C6" t="s">
        <v>65</v>
      </c>
      <c r="D6" t="s">
        <v>152</v>
      </c>
      <c r="E6">
        <v>9.3508052909331181E-3</v>
      </c>
      <c r="F6" s="65">
        <v>0.99064919470906687</v>
      </c>
      <c r="G6">
        <v>1.0408340855860843E-17</v>
      </c>
      <c r="H6" s="43"/>
      <c r="I6" s="43"/>
      <c r="J6" s="43"/>
      <c r="K6" s="43"/>
      <c r="L6" s="43"/>
      <c r="M6" s="43"/>
      <c r="P6" s="30"/>
      <c r="Q6" s="30"/>
      <c r="R6" s="30"/>
    </row>
    <row r="7" spans="1:18" x14ac:dyDescent="0.25">
      <c r="A7" t="str">
        <f t="shared" si="0"/>
        <v>Czech RepublicEarthquakeRESIDENTIAL</v>
      </c>
      <c r="B7" t="s">
        <v>15</v>
      </c>
      <c r="C7" t="s">
        <v>65</v>
      </c>
      <c r="D7" t="s">
        <v>152</v>
      </c>
      <c r="E7">
        <v>3.1882708933871198E-4</v>
      </c>
      <c r="F7" s="65">
        <v>0.99848653167851731</v>
      </c>
      <c r="G7">
        <v>1.1946412321439796E-3</v>
      </c>
      <c r="H7" s="43"/>
      <c r="I7" s="43"/>
      <c r="J7" s="43"/>
      <c r="K7" s="43"/>
      <c r="L7" s="43"/>
      <c r="M7" s="43"/>
      <c r="P7" s="30"/>
      <c r="Q7" s="30"/>
      <c r="R7" s="30"/>
    </row>
    <row r="8" spans="1:18" x14ac:dyDescent="0.25">
      <c r="A8" t="str">
        <f t="shared" si="0"/>
        <v>DenmarkEarthquakeRESIDENTIAL</v>
      </c>
      <c r="B8" t="s">
        <v>17</v>
      </c>
      <c r="C8" t="s">
        <v>65</v>
      </c>
      <c r="D8" t="s">
        <v>152</v>
      </c>
      <c r="E8">
        <v>3.7767228855511501E-7</v>
      </c>
      <c r="F8" s="65">
        <v>0.99999924465542345</v>
      </c>
      <c r="G8">
        <v>3.7767228799779264E-7</v>
      </c>
      <c r="H8" s="43"/>
      <c r="I8" s="43"/>
      <c r="J8" s="43"/>
      <c r="K8" s="43"/>
      <c r="L8" s="43"/>
      <c r="M8" s="43"/>
      <c r="P8" s="30"/>
      <c r="Q8" s="30"/>
      <c r="R8" s="30"/>
    </row>
    <row r="9" spans="1:18" x14ac:dyDescent="0.25">
      <c r="A9" t="str">
        <f t="shared" si="0"/>
        <v>EstoniaEarthquakeRESIDENTIAL</v>
      </c>
      <c r="B9" t="s">
        <v>19</v>
      </c>
      <c r="C9" t="s">
        <v>65</v>
      </c>
      <c r="D9" t="s">
        <v>152</v>
      </c>
      <c r="E9">
        <v>1.8317863457460799E-3</v>
      </c>
      <c r="F9" s="65">
        <v>0.99816310838342892</v>
      </c>
      <c r="G9">
        <v>5.1052708249991856E-6</v>
      </c>
      <c r="H9" s="43"/>
      <c r="I9" s="43"/>
      <c r="J9" s="43"/>
      <c r="K9" s="43"/>
      <c r="L9" s="43"/>
      <c r="M9" s="43"/>
      <c r="P9" s="30"/>
      <c r="Q9" s="30"/>
      <c r="R9" s="30"/>
    </row>
    <row r="10" spans="1:18" x14ac:dyDescent="0.25">
      <c r="A10" t="str">
        <f t="shared" si="0"/>
        <v>FinlandEarthquakeRESIDENTIAL</v>
      </c>
      <c r="B10" t="s">
        <v>21</v>
      </c>
      <c r="C10" t="s">
        <v>65</v>
      </c>
      <c r="D10" t="s">
        <v>152</v>
      </c>
      <c r="E10">
        <v>5.7739511831335701E-5</v>
      </c>
      <c r="F10" s="65">
        <v>0.99988452097633773</v>
      </c>
      <c r="G10">
        <v>5.7739511830932554E-5</v>
      </c>
      <c r="H10" s="43"/>
      <c r="I10" s="43"/>
      <c r="J10" s="43"/>
      <c r="K10" s="43"/>
      <c r="L10" s="43"/>
      <c r="M10" s="43"/>
      <c r="P10" s="30"/>
      <c r="Q10" s="30"/>
      <c r="R10" s="30"/>
    </row>
    <row r="11" spans="1:18" x14ac:dyDescent="0.25">
      <c r="A11" t="str">
        <f t="shared" si="0"/>
        <v>FranceEarthquakeRESIDENTIAL</v>
      </c>
      <c r="B11" t="s">
        <v>23</v>
      </c>
      <c r="C11" t="s">
        <v>65</v>
      </c>
      <c r="D11" t="s">
        <v>152</v>
      </c>
      <c r="E11">
        <v>3.8773683125063602E-3</v>
      </c>
      <c r="F11" s="65">
        <v>0.98036578656874263</v>
      </c>
      <c r="G11">
        <v>1.5756845118751014E-2</v>
      </c>
      <c r="H11" s="43"/>
      <c r="I11" s="43"/>
      <c r="J11" s="43"/>
      <c r="K11" s="43"/>
      <c r="L11" s="43"/>
      <c r="M11" s="43"/>
      <c r="P11" s="30"/>
      <c r="Q11" s="30"/>
      <c r="R11" s="30"/>
    </row>
    <row r="12" spans="1:18" x14ac:dyDescent="0.25">
      <c r="A12" t="str">
        <f t="shared" si="0"/>
        <v>GermanyEarthquakeRESIDENTIAL</v>
      </c>
      <c r="B12" t="s">
        <v>25</v>
      </c>
      <c r="C12" t="s">
        <v>65</v>
      </c>
      <c r="D12" t="s">
        <v>152</v>
      </c>
      <c r="E12">
        <v>2.4884383409565902E-3</v>
      </c>
      <c r="F12" s="65">
        <v>0.95039296866608447</v>
      </c>
      <c r="G12">
        <v>4.7118592992958938E-2</v>
      </c>
      <c r="H12" s="43"/>
      <c r="I12" s="43"/>
      <c r="J12" s="43"/>
      <c r="K12" s="43"/>
      <c r="L12" s="43"/>
      <c r="M12" s="43"/>
      <c r="P12" s="30"/>
      <c r="Q12" s="30"/>
      <c r="R12" s="30"/>
    </row>
    <row r="13" spans="1:18" x14ac:dyDescent="0.25">
      <c r="A13" t="str">
        <f t="shared" si="0"/>
        <v>GreeceEarthquakeRESIDENTIAL</v>
      </c>
      <c r="B13" t="s">
        <v>27</v>
      </c>
      <c r="C13" t="s">
        <v>65</v>
      </c>
      <c r="D13" t="s">
        <v>152</v>
      </c>
      <c r="E13">
        <v>1.21732583532037E-2</v>
      </c>
      <c r="F13" s="65">
        <v>0.97924334423432824</v>
      </c>
      <c r="G13">
        <v>8.583397412468061E-3</v>
      </c>
      <c r="H13" s="43"/>
      <c r="I13" s="43"/>
      <c r="J13" s="43"/>
      <c r="K13" s="43"/>
      <c r="L13" s="43"/>
      <c r="M13" s="43"/>
      <c r="P13" s="30"/>
      <c r="Q13" s="30"/>
      <c r="R13" s="30"/>
    </row>
    <row r="14" spans="1:18" x14ac:dyDescent="0.25">
      <c r="A14" t="str">
        <f t="shared" si="0"/>
        <v>HungaryEarthquakeRESIDENTIAL</v>
      </c>
      <c r="B14" t="s">
        <v>29</v>
      </c>
      <c r="C14" t="s">
        <v>65</v>
      </c>
      <c r="D14" t="s">
        <v>152</v>
      </c>
      <c r="E14">
        <v>2.1322973564482899E-4</v>
      </c>
      <c r="F14" s="65">
        <v>0.99958959534139413</v>
      </c>
      <c r="G14">
        <v>1.971749229610384E-4</v>
      </c>
      <c r="H14" s="43"/>
      <c r="I14" s="43"/>
      <c r="J14" s="43"/>
      <c r="K14" s="43"/>
      <c r="L14" s="43"/>
      <c r="M14" s="43"/>
      <c r="P14" s="30"/>
      <c r="Q14" s="30"/>
      <c r="R14" s="30"/>
    </row>
    <row r="15" spans="1:18" x14ac:dyDescent="0.25">
      <c r="A15" t="str">
        <f t="shared" si="0"/>
        <v>IcelandEarthquakeRESIDENTIAL</v>
      </c>
      <c r="B15" t="s">
        <v>31</v>
      </c>
      <c r="C15" t="s">
        <v>65</v>
      </c>
      <c r="D15" t="s">
        <v>152</v>
      </c>
      <c r="E15">
        <v>0</v>
      </c>
      <c r="F15" s="65">
        <v>0</v>
      </c>
      <c r="G15">
        <v>0</v>
      </c>
      <c r="H15" s="43"/>
      <c r="I15" s="43"/>
      <c r="J15" s="43"/>
      <c r="K15" s="43"/>
      <c r="L15" s="43"/>
      <c r="M15" s="43"/>
      <c r="P15" s="30"/>
      <c r="Q15" s="30"/>
      <c r="R15" s="30"/>
    </row>
    <row r="16" spans="1:18" x14ac:dyDescent="0.25">
      <c r="A16" t="str">
        <f t="shared" si="0"/>
        <v>IrelandEarthquakeRESIDENTIAL</v>
      </c>
      <c r="B16" t="s">
        <v>33</v>
      </c>
      <c r="C16" t="s">
        <v>65</v>
      </c>
      <c r="D16" t="s">
        <v>152</v>
      </c>
      <c r="E16">
        <v>5.4123089518413902E-4</v>
      </c>
      <c r="F16" s="65">
        <v>0.99943248461833389</v>
      </c>
      <c r="G16">
        <v>2.6284486481967023E-5</v>
      </c>
      <c r="H16" s="43"/>
      <c r="I16" s="43"/>
      <c r="J16" s="43"/>
      <c r="K16" s="43"/>
      <c r="L16" s="43"/>
      <c r="M16" s="43"/>
      <c r="P16" s="30"/>
      <c r="Q16" s="30"/>
      <c r="R16" s="30"/>
    </row>
    <row r="17" spans="1:18" x14ac:dyDescent="0.25">
      <c r="A17" t="str">
        <f t="shared" si="0"/>
        <v>ItalyEarthquakeRESIDENTIAL</v>
      </c>
      <c r="B17" t="s">
        <v>35</v>
      </c>
      <c r="C17" t="s">
        <v>65</v>
      </c>
      <c r="D17" t="s">
        <v>152</v>
      </c>
      <c r="E17">
        <v>5.86985185654273E-2</v>
      </c>
      <c r="F17" s="65">
        <v>0.62782803421957767</v>
      </c>
      <c r="G17">
        <v>0.31347344721499504</v>
      </c>
      <c r="H17" s="43"/>
      <c r="I17" s="43"/>
      <c r="J17" s="43"/>
      <c r="K17" s="43"/>
      <c r="L17" s="43"/>
      <c r="M17" s="43"/>
      <c r="P17" s="30"/>
      <c r="Q17" s="30"/>
      <c r="R17" s="30"/>
    </row>
    <row r="18" spans="1:18" x14ac:dyDescent="0.25">
      <c r="A18" t="str">
        <f t="shared" si="0"/>
        <v>LatviaEarthquakeRESIDENTIAL</v>
      </c>
      <c r="B18" t="s">
        <v>37</v>
      </c>
      <c r="C18" t="s">
        <v>65</v>
      </c>
      <c r="D18" t="s">
        <v>152</v>
      </c>
      <c r="E18">
        <v>2.2979541082849301E-3</v>
      </c>
      <c r="F18" s="65">
        <v>0.97824658245168805</v>
      </c>
      <c r="G18">
        <v>1.9455463440027018E-2</v>
      </c>
      <c r="H18" s="43"/>
      <c r="I18" s="43"/>
      <c r="J18" s="43"/>
      <c r="K18" s="43"/>
      <c r="L18" s="43"/>
      <c r="M18" s="43"/>
      <c r="P18" s="30"/>
      <c r="Q18" s="30"/>
      <c r="R18" s="30"/>
    </row>
    <row r="19" spans="1:18" x14ac:dyDescent="0.25">
      <c r="A19" t="str">
        <f t="shared" si="0"/>
        <v>LithuaniaEarthquakeRESIDENTIAL</v>
      </c>
      <c r="B19" t="s">
        <v>41</v>
      </c>
      <c r="C19" t="s">
        <v>65</v>
      </c>
      <c r="D19" t="s">
        <v>152</v>
      </c>
      <c r="E19">
        <v>1.39543832678699E-3</v>
      </c>
      <c r="F19" s="65">
        <v>0.99860456167321299</v>
      </c>
      <c r="G19">
        <v>2.2985086056692694E-17</v>
      </c>
      <c r="H19" s="43"/>
      <c r="I19" s="43"/>
      <c r="J19" s="43"/>
      <c r="K19" s="43"/>
      <c r="L19" s="43"/>
      <c r="M19" s="43"/>
      <c r="P19" s="30"/>
      <c r="Q19" s="30"/>
      <c r="R19" s="30"/>
    </row>
    <row r="20" spans="1:18" x14ac:dyDescent="0.25">
      <c r="A20" t="str">
        <f t="shared" si="0"/>
        <v>LiechtensteinEarthquakeRESIDENTIAL</v>
      </c>
      <c r="B20" t="s">
        <v>39</v>
      </c>
      <c r="C20" t="s">
        <v>65</v>
      </c>
      <c r="D20" t="s">
        <v>152</v>
      </c>
      <c r="E20">
        <v>1.34151827111277E-2</v>
      </c>
      <c r="F20" s="65">
        <v>0.96474808969213022</v>
      </c>
      <c r="G20">
        <v>2.1836727596742083E-2</v>
      </c>
      <c r="H20" s="43"/>
      <c r="I20" s="43"/>
      <c r="J20" s="43"/>
      <c r="K20" s="43"/>
      <c r="L20" s="43"/>
      <c r="M20" s="43"/>
      <c r="P20" s="30"/>
      <c r="Q20" s="30"/>
      <c r="R20" s="30"/>
    </row>
    <row r="21" spans="1:18" x14ac:dyDescent="0.25">
      <c r="A21" t="str">
        <f t="shared" si="0"/>
        <v>LuxembourgEarthquakeRESIDENTIAL</v>
      </c>
      <c r="B21" t="s">
        <v>43</v>
      </c>
      <c r="C21" t="s">
        <v>65</v>
      </c>
      <c r="D21" t="s">
        <v>152</v>
      </c>
      <c r="E21">
        <v>6.3447611120448806E-5</v>
      </c>
      <c r="F21" s="65">
        <v>0.43906124779283556</v>
      </c>
      <c r="G21">
        <v>0.56087530459604407</v>
      </c>
      <c r="H21" s="43"/>
      <c r="I21" s="43"/>
      <c r="J21" s="43"/>
      <c r="K21" s="43"/>
      <c r="L21" s="43"/>
      <c r="M21" s="43"/>
      <c r="P21" s="30"/>
      <c r="Q21" s="30"/>
      <c r="R21" s="30"/>
    </row>
    <row r="22" spans="1:18" x14ac:dyDescent="0.25">
      <c r="A22" t="str">
        <f t="shared" si="0"/>
        <v>MaltaEarthquakeRESIDENTIAL</v>
      </c>
      <c r="B22" t="s">
        <v>45</v>
      </c>
      <c r="C22" t="s">
        <v>65</v>
      </c>
      <c r="D22" t="s">
        <v>152</v>
      </c>
      <c r="E22">
        <v>0</v>
      </c>
      <c r="F22" s="65">
        <v>1</v>
      </c>
      <c r="G22">
        <v>0</v>
      </c>
      <c r="H22" s="43"/>
      <c r="I22" s="43"/>
      <c r="J22" s="43"/>
      <c r="K22" s="43"/>
      <c r="L22" s="43"/>
      <c r="M22" s="43"/>
      <c r="P22" s="30"/>
      <c r="Q22" s="30"/>
      <c r="R22" s="30"/>
    </row>
    <row r="23" spans="1:18" x14ac:dyDescent="0.25">
      <c r="A23" t="str">
        <f t="shared" si="0"/>
        <v>NetherlandsEarthquakeRESIDENTIAL</v>
      </c>
      <c r="B23" t="s">
        <v>47</v>
      </c>
      <c r="C23" t="s">
        <v>65</v>
      </c>
      <c r="D23" t="s">
        <v>152</v>
      </c>
      <c r="E23">
        <v>2.01849163640728E-2</v>
      </c>
      <c r="F23" s="65">
        <v>0.95934783467145013</v>
      </c>
      <c r="G23">
        <v>2.0467248964477072E-2</v>
      </c>
      <c r="H23" s="43"/>
      <c r="I23" s="43"/>
      <c r="J23" s="43"/>
      <c r="K23" s="43"/>
      <c r="L23" s="43"/>
      <c r="M23" s="43"/>
      <c r="P23" s="30"/>
      <c r="Q23" s="30"/>
      <c r="R23" s="30"/>
    </row>
    <row r="24" spans="1:18" x14ac:dyDescent="0.25">
      <c r="A24" t="str">
        <f t="shared" si="0"/>
        <v>NorwayEarthquakeRESIDENTIAL</v>
      </c>
      <c r="B24" t="s">
        <v>49</v>
      </c>
      <c r="C24" t="s">
        <v>65</v>
      </c>
      <c r="D24" t="s">
        <v>152</v>
      </c>
      <c r="E24">
        <v>1.6969879869759401E-3</v>
      </c>
      <c r="F24" s="65">
        <v>0.96605457922235805</v>
      </c>
      <c r="G24">
        <v>3.2248432790666012E-2</v>
      </c>
      <c r="H24" s="43"/>
      <c r="I24" s="43"/>
      <c r="J24" s="43"/>
      <c r="K24" s="43"/>
      <c r="L24" s="43"/>
      <c r="M24" s="43"/>
      <c r="P24" s="30"/>
      <c r="Q24" s="30"/>
      <c r="R24" s="30"/>
    </row>
    <row r="25" spans="1:18" x14ac:dyDescent="0.25">
      <c r="A25" t="str">
        <f t="shared" si="0"/>
        <v>PolandEarthquakeRESIDENTIAL</v>
      </c>
      <c r="B25" t="s">
        <v>51</v>
      </c>
      <c r="C25" t="s">
        <v>65</v>
      </c>
      <c r="D25" t="s">
        <v>152</v>
      </c>
      <c r="E25">
        <v>1.5213023337593901E-4</v>
      </c>
      <c r="F25" s="65">
        <v>0.9942056162997871</v>
      </c>
      <c r="G25">
        <v>5.642253466836963E-3</v>
      </c>
      <c r="H25" s="43"/>
      <c r="I25" s="43"/>
      <c r="J25" s="43"/>
      <c r="K25" s="43"/>
      <c r="L25" s="43"/>
      <c r="M25" s="43"/>
      <c r="P25" s="30"/>
      <c r="Q25" s="30"/>
      <c r="R25" s="30"/>
    </row>
    <row r="26" spans="1:18" x14ac:dyDescent="0.25">
      <c r="A26" t="str">
        <f t="shared" si="0"/>
        <v>PortugalEarthquakeRESIDENTIAL</v>
      </c>
      <c r="B26" t="s">
        <v>53</v>
      </c>
      <c r="C26" t="s">
        <v>65</v>
      </c>
      <c r="D26" t="s">
        <v>152</v>
      </c>
      <c r="E26">
        <v>3.05185895266008E-2</v>
      </c>
      <c r="F26" s="65">
        <v>0.95812254500126115</v>
      </c>
      <c r="G26">
        <v>1.135886547213805E-2</v>
      </c>
      <c r="H26" s="43"/>
      <c r="I26" s="43"/>
      <c r="J26" s="43"/>
      <c r="K26" s="43"/>
      <c r="L26" s="43"/>
      <c r="M26" s="43"/>
      <c r="P26" s="30"/>
      <c r="Q26" s="30"/>
      <c r="R26" s="30"/>
    </row>
    <row r="27" spans="1:18" x14ac:dyDescent="0.25">
      <c r="A27" t="str">
        <f t="shared" si="0"/>
        <v>RomaniaEarthquakeRESIDENTIAL</v>
      </c>
      <c r="B27" t="s">
        <v>55</v>
      </c>
      <c r="C27" t="s">
        <v>65</v>
      </c>
      <c r="D27" t="s">
        <v>152</v>
      </c>
      <c r="E27">
        <v>8.9373788104737006E-2</v>
      </c>
      <c r="F27" s="65">
        <v>0.82316067846459107</v>
      </c>
      <c r="G27">
        <v>8.7465533430671927E-2</v>
      </c>
      <c r="H27" s="43"/>
      <c r="I27" s="43"/>
      <c r="J27" s="43"/>
      <c r="K27" s="43"/>
      <c r="L27" s="43"/>
      <c r="M27" s="43"/>
      <c r="P27" s="30"/>
      <c r="Q27" s="30"/>
      <c r="R27" s="30"/>
    </row>
    <row r="28" spans="1:18" x14ac:dyDescent="0.25">
      <c r="A28" t="str">
        <f t="shared" si="0"/>
        <v>SlovakiaEarthquakeRESIDENTIAL</v>
      </c>
      <c r="B28" t="s">
        <v>57</v>
      </c>
      <c r="C28" t="s">
        <v>65</v>
      </c>
      <c r="D28" t="s">
        <v>152</v>
      </c>
      <c r="E28">
        <v>1.10268794778832E-3</v>
      </c>
      <c r="F28" s="65">
        <v>0.88885768634398266</v>
      </c>
      <c r="G28">
        <v>0.11003962570822902</v>
      </c>
      <c r="H28" s="43"/>
      <c r="I28" s="43"/>
      <c r="J28" s="43"/>
      <c r="K28" s="43"/>
      <c r="L28" s="43"/>
      <c r="M28" s="43"/>
      <c r="P28" s="30"/>
      <c r="Q28" s="30"/>
      <c r="R28" s="30"/>
    </row>
    <row r="29" spans="1:18" x14ac:dyDescent="0.25">
      <c r="A29" t="str">
        <f t="shared" si="0"/>
        <v>SloveniaEarthquakeRESIDENTIAL</v>
      </c>
      <c r="B29" t="s">
        <v>59</v>
      </c>
      <c r="C29" t="s">
        <v>65</v>
      </c>
      <c r="D29" t="s">
        <v>152</v>
      </c>
      <c r="E29">
        <v>1.08582116250953E-2</v>
      </c>
      <c r="F29" s="65">
        <v>0.9846459004542687</v>
      </c>
      <c r="G29">
        <v>4.4958879206360037E-3</v>
      </c>
      <c r="H29" s="43"/>
      <c r="I29" s="43"/>
      <c r="J29" s="43"/>
      <c r="K29" s="43"/>
      <c r="L29" s="43"/>
      <c r="M29" s="43"/>
      <c r="P29" s="30"/>
      <c r="Q29" s="30"/>
      <c r="R29" s="30"/>
    </row>
    <row r="30" spans="1:18" x14ac:dyDescent="0.25">
      <c r="A30" t="str">
        <f t="shared" si="0"/>
        <v>SpainEarthquakeRESIDENTIAL</v>
      </c>
      <c r="B30" t="s">
        <v>61</v>
      </c>
      <c r="C30" t="s">
        <v>65</v>
      </c>
      <c r="D30" t="s">
        <v>152</v>
      </c>
      <c r="E30" s="43">
        <v>0</v>
      </c>
      <c r="F30" s="65">
        <v>0.99927870155783305</v>
      </c>
      <c r="G30" s="43">
        <v>7.2129844216695105E-4</v>
      </c>
      <c r="H30" s="43"/>
      <c r="I30" s="43"/>
      <c r="J30" s="43"/>
      <c r="K30" s="43"/>
      <c r="L30" s="43"/>
      <c r="M30" s="43"/>
      <c r="P30" s="30"/>
      <c r="Q30" s="30"/>
      <c r="R30" s="30"/>
    </row>
    <row r="31" spans="1:18" x14ac:dyDescent="0.25">
      <c r="A31" t="str">
        <f t="shared" si="0"/>
        <v>SwedenEarthquakeRESIDENTIAL</v>
      </c>
      <c r="B31" t="s">
        <v>63</v>
      </c>
      <c r="C31" t="s">
        <v>65</v>
      </c>
      <c r="D31" t="s">
        <v>152</v>
      </c>
      <c r="E31">
        <v>1.1644496951392599E-5</v>
      </c>
      <c r="F31" s="65">
        <v>0.99997671100609664</v>
      </c>
      <c r="G31">
        <v>1.1644496951966102E-5</v>
      </c>
      <c r="H31" s="43"/>
      <c r="I31" s="43"/>
      <c r="J31" s="43"/>
      <c r="K31" s="43"/>
      <c r="L31" s="43"/>
      <c r="M31" s="43"/>
      <c r="P31" s="30"/>
      <c r="Q31" s="30"/>
      <c r="R31" s="30"/>
    </row>
    <row r="32" spans="1:18" x14ac:dyDescent="0.25">
      <c r="A32" t="str">
        <f t="shared" si="0"/>
        <v>AustriaEarthquakeCOMMERCIAL</v>
      </c>
      <c r="B32" t="s">
        <v>4</v>
      </c>
      <c r="C32" t="s">
        <v>65</v>
      </c>
      <c r="D32" t="s">
        <v>151</v>
      </c>
      <c r="E32">
        <v>3.3616697974096798E-3</v>
      </c>
      <c r="F32" s="65">
        <v>0.16426488213977233</v>
      </c>
      <c r="G32">
        <v>0.83237344806281799</v>
      </c>
      <c r="H32" s="43"/>
      <c r="I32" s="43"/>
      <c r="J32" s="43"/>
      <c r="K32" s="43"/>
      <c r="L32" s="43"/>
      <c r="M32" s="43"/>
      <c r="P32" s="30"/>
      <c r="Q32" s="30"/>
      <c r="R32" s="30"/>
    </row>
    <row r="33" spans="1:18" x14ac:dyDescent="0.25">
      <c r="A33" t="str">
        <f t="shared" si="0"/>
        <v>BelgiumEarthquakeCOMMERCIAL</v>
      </c>
      <c r="B33" t="s">
        <v>7</v>
      </c>
      <c r="C33" t="s">
        <v>65</v>
      </c>
      <c r="D33" t="s">
        <v>151</v>
      </c>
      <c r="E33">
        <v>1.91283960760242E-2</v>
      </c>
      <c r="F33" s="65">
        <v>0.98087160392397577</v>
      </c>
      <c r="G33">
        <v>3.4694469519536142E-17</v>
      </c>
      <c r="H33" s="43"/>
      <c r="I33" s="43"/>
      <c r="J33" s="43"/>
      <c r="K33" s="43"/>
      <c r="L33" s="43"/>
      <c r="M33" s="43"/>
      <c r="P33" s="30"/>
      <c r="Q33" s="30"/>
      <c r="R33" s="30"/>
    </row>
    <row r="34" spans="1:18" x14ac:dyDescent="0.25">
      <c r="A34" t="str">
        <f t="shared" si="0"/>
        <v>BulgariaEarthquakeCOMMERCIAL</v>
      </c>
      <c r="B34" t="s">
        <v>9</v>
      </c>
      <c r="C34" t="s">
        <v>65</v>
      </c>
      <c r="D34" t="s">
        <v>151</v>
      </c>
      <c r="E34">
        <v>8.5211295690200504E-3</v>
      </c>
      <c r="F34" s="65">
        <v>0.92647719532590489</v>
      </c>
      <c r="G34">
        <v>6.5001675105075055E-2</v>
      </c>
      <c r="H34" s="43"/>
      <c r="I34" s="43"/>
      <c r="J34" s="43"/>
      <c r="K34" s="43"/>
      <c r="L34" s="43"/>
      <c r="M34" s="43"/>
      <c r="P34" s="30"/>
      <c r="Q34" s="30"/>
      <c r="R34" s="30"/>
    </row>
    <row r="35" spans="1:18" x14ac:dyDescent="0.25">
      <c r="A35" t="str">
        <f t="shared" si="0"/>
        <v>CroatiaEarthquakeCOMMERCIAL</v>
      </c>
      <c r="B35" t="s">
        <v>11</v>
      </c>
      <c r="C35" t="s">
        <v>65</v>
      </c>
      <c r="D35" t="s">
        <v>151</v>
      </c>
      <c r="E35">
        <v>1.7836057184148699E-2</v>
      </c>
      <c r="F35" s="65">
        <v>0.89433659098878227</v>
      </c>
      <c r="G35">
        <v>8.7827351827069036E-2</v>
      </c>
      <c r="H35" s="43"/>
      <c r="I35" s="43"/>
      <c r="J35" s="43"/>
      <c r="K35" s="43"/>
      <c r="L35" s="43"/>
      <c r="M35" s="43"/>
      <c r="P35" s="30"/>
      <c r="Q35" s="30"/>
      <c r="R35" s="30"/>
    </row>
    <row r="36" spans="1:18" x14ac:dyDescent="0.25">
      <c r="A36" t="str">
        <f t="shared" si="0"/>
        <v>CyprusEarthquakeCOMMERCIAL</v>
      </c>
      <c r="B36" t="s">
        <v>13</v>
      </c>
      <c r="C36" t="s">
        <v>65</v>
      </c>
      <c r="D36" t="s">
        <v>151</v>
      </c>
      <c r="E36">
        <v>1.61069884668202E-2</v>
      </c>
      <c r="F36" s="65">
        <v>0.93037317314809875</v>
      </c>
      <c r="G36">
        <v>5.3519838385081051E-2</v>
      </c>
      <c r="H36" s="43"/>
      <c r="I36" s="43"/>
      <c r="J36" s="43"/>
      <c r="K36" s="43"/>
      <c r="L36" s="43"/>
      <c r="M36" s="43"/>
      <c r="P36" s="30"/>
      <c r="Q36" s="30"/>
      <c r="R36" s="30"/>
    </row>
    <row r="37" spans="1:18" x14ac:dyDescent="0.25">
      <c r="A37" t="str">
        <f t="shared" si="0"/>
        <v>Czech RepublicEarthquakeCOMMERCIAL</v>
      </c>
      <c r="B37" t="s">
        <v>15</v>
      </c>
      <c r="C37" t="s">
        <v>65</v>
      </c>
      <c r="D37" t="s">
        <v>151</v>
      </c>
      <c r="E37">
        <v>9.3546662961310203E-4</v>
      </c>
      <c r="F37" s="65">
        <v>0.2381857032208379</v>
      </c>
      <c r="G37">
        <v>0.76087883014954905</v>
      </c>
      <c r="H37" s="43"/>
      <c r="I37" s="43"/>
      <c r="J37" s="43"/>
      <c r="K37" s="43"/>
      <c r="L37" s="43"/>
      <c r="M37" s="43"/>
      <c r="P37" s="30"/>
      <c r="Q37" s="30"/>
      <c r="R37" s="30"/>
    </row>
    <row r="38" spans="1:18" x14ac:dyDescent="0.25">
      <c r="A38" t="str">
        <f t="shared" si="0"/>
        <v>DenmarkEarthquakeCOMMERCIAL</v>
      </c>
      <c r="B38" t="s">
        <v>17</v>
      </c>
      <c r="C38" t="s">
        <v>65</v>
      </c>
      <c r="D38" t="s">
        <v>151</v>
      </c>
      <c r="E38">
        <v>2.4225723526566101E-2</v>
      </c>
      <c r="F38" s="65">
        <v>0.67214503945935</v>
      </c>
      <c r="G38">
        <v>0.3036292370140839</v>
      </c>
      <c r="H38" s="43"/>
      <c r="I38" s="43"/>
      <c r="J38" s="43"/>
      <c r="K38" s="43"/>
      <c r="L38" s="43"/>
      <c r="M38" s="43"/>
      <c r="P38" s="30"/>
      <c r="Q38" s="30"/>
      <c r="R38" s="30"/>
    </row>
    <row r="39" spans="1:18" x14ac:dyDescent="0.25">
      <c r="A39" t="str">
        <f t="shared" si="0"/>
        <v>EstoniaEarthquakeCOMMERCIAL</v>
      </c>
      <c r="B39" t="s">
        <v>19</v>
      </c>
      <c r="C39" t="s">
        <v>65</v>
      </c>
      <c r="D39" t="s">
        <v>151</v>
      </c>
      <c r="E39">
        <v>3.6972227241741798E-3</v>
      </c>
      <c r="F39" s="65">
        <v>0.99509767011895989</v>
      </c>
      <c r="G39">
        <v>1.205107156865933E-3</v>
      </c>
      <c r="H39" s="43"/>
      <c r="I39" s="43"/>
      <c r="J39" s="43"/>
      <c r="K39" s="43"/>
      <c r="L39" s="43"/>
      <c r="M39" s="43"/>
      <c r="P39" s="30"/>
      <c r="Q39" s="30"/>
      <c r="R39" s="30"/>
    </row>
    <row r="40" spans="1:18" x14ac:dyDescent="0.25">
      <c r="A40" t="str">
        <f t="shared" si="0"/>
        <v>FinlandEarthquakeCOMMERCIAL</v>
      </c>
      <c r="B40" t="s">
        <v>21</v>
      </c>
      <c r="C40" t="s">
        <v>65</v>
      </c>
      <c r="D40" t="s">
        <v>151</v>
      </c>
      <c r="E40">
        <v>2.83475489154352E-2</v>
      </c>
      <c r="F40" s="65">
        <v>0.61143067636977477</v>
      </c>
      <c r="G40">
        <v>0.36022177471479</v>
      </c>
      <c r="H40" s="43"/>
      <c r="I40" s="43"/>
      <c r="J40" s="43"/>
      <c r="K40" s="43"/>
      <c r="L40" s="43"/>
      <c r="M40" s="43"/>
      <c r="P40" s="30"/>
      <c r="Q40" s="30"/>
      <c r="R40" s="30"/>
    </row>
    <row r="41" spans="1:18" x14ac:dyDescent="0.25">
      <c r="A41" t="str">
        <f t="shared" si="0"/>
        <v>FranceEarthquakeCOMMERCIAL</v>
      </c>
      <c r="B41" t="s">
        <v>23</v>
      </c>
      <c r="C41" t="s">
        <v>65</v>
      </c>
      <c r="D41" t="s">
        <v>151</v>
      </c>
      <c r="E41">
        <v>8.5217394139072908E-3</v>
      </c>
      <c r="F41" s="65">
        <v>0.89208649196122669</v>
      </c>
      <c r="G41">
        <v>9.9391768624866011E-2</v>
      </c>
      <c r="H41" s="43"/>
      <c r="I41" s="43"/>
      <c r="J41" s="43"/>
      <c r="K41" s="43"/>
      <c r="L41" s="43"/>
      <c r="M41" s="43"/>
      <c r="P41" s="30"/>
      <c r="Q41" s="30"/>
      <c r="R41" s="30"/>
    </row>
    <row r="42" spans="1:18" x14ac:dyDescent="0.25">
      <c r="A42" t="str">
        <f t="shared" si="0"/>
        <v>GermanyEarthquakeCOMMERCIAL</v>
      </c>
      <c r="B42" t="s">
        <v>25</v>
      </c>
      <c r="C42" t="s">
        <v>65</v>
      </c>
      <c r="D42" t="s">
        <v>151</v>
      </c>
      <c r="E42">
        <v>4.0741233773588497E-3</v>
      </c>
      <c r="F42" s="65">
        <v>0.65610270802554516</v>
      </c>
      <c r="G42">
        <v>0.33982316859709599</v>
      </c>
      <c r="H42" s="43"/>
      <c r="I42" s="43"/>
      <c r="J42" s="43"/>
      <c r="K42" s="43"/>
      <c r="L42" s="43"/>
      <c r="M42" s="43"/>
      <c r="P42" s="30"/>
      <c r="Q42" s="30"/>
      <c r="R42" s="30"/>
    </row>
    <row r="43" spans="1:18" x14ac:dyDescent="0.25">
      <c r="A43" t="str">
        <f t="shared" si="0"/>
        <v>GreeceEarthquakeCOMMERCIAL</v>
      </c>
      <c r="B43" t="s">
        <v>27</v>
      </c>
      <c r="C43" t="s">
        <v>65</v>
      </c>
      <c r="D43" t="s">
        <v>151</v>
      </c>
      <c r="E43">
        <v>7.8674218811930798E-3</v>
      </c>
      <c r="F43" s="65">
        <v>0.80042655195592893</v>
      </c>
      <c r="G43">
        <v>0.19170602616287799</v>
      </c>
      <c r="H43" s="43"/>
      <c r="I43" s="43"/>
      <c r="J43" s="43"/>
      <c r="K43" s="43"/>
      <c r="L43" s="43"/>
      <c r="M43" s="43"/>
      <c r="P43" s="30"/>
      <c r="Q43" s="30"/>
      <c r="R43" s="30"/>
    </row>
    <row r="44" spans="1:18" x14ac:dyDescent="0.25">
      <c r="A44" t="str">
        <f t="shared" si="0"/>
        <v>HungaryEarthquakeCOMMERCIAL</v>
      </c>
      <c r="B44" t="s">
        <v>29</v>
      </c>
      <c r="C44" t="s">
        <v>65</v>
      </c>
      <c r="D44" t="s">
        <v>151</v>
      </c>
      <c r="E44">
        <v>4.088639675342E-3</v>
      </c>
      <c r="F44" s="65">
        <v>0.74450785295277799</v>
      </c>
      <c r="G44">
        <v>0.25140350737188</v>
      </c>
      <c r="H44" s="43"/>
      <c r="I44" s="43"/>
      <c r="J44" s="43"/>
      <c r="K44" s="43"/>
      <c r="L44" s="43"/>
      <c r="M44" s="43"/>
      <c r="P44" s="30"/>
      <c r="Q44" s="30"/>
      <c r="R44" s="30"/>
    </row>
    <row r="45" spans="1:18" x14ac:dyDescent="0.25">
      <c r="A45" t="str">
        <f t="shared" si="0"/>
        <v>IcelandEarthquakeCOMMERCIAL</v>
      </c>
      <c r="B45" t="s">
        <v>31</v>
      </c>
      <c r="C45" t="s">
        <v>65</v>
      </c>
      <c r="D45" t="s">
        <v>151</v>
      </c>
      <c r="E45">
        <v>6.3361577695914301E-2</v>
      </c>
      <c r="F45" s="65">
        <v>0.91266816997053268</v>
      </c>
      <c r="G45">
        <v>2.3970252333553016E-2</v>
      </c>
      <c r="H45" s="43"/>
      <c r="I45" s="43"/>
      <c r="J45" s="43"/>
      <c r="K45" s="43"/>
      <c r="L45" s="43"/>
      <c r="M45" s="43"/>
      <c r="P45" s="30"/>
      <c r="Q45" s="30"/>
      <c r="R45" s="30"/>
    </row>
    <row r="46" spans="1:18" x14ac:dyDescent="0.25">
      <c r="A46" t="str">
        <f t="shared" si="0"/>
        <v>IrelandEarthquakeCOMMERCIAL</v>
      </c>
      <c r="B46" t="s">
        <v>33</v>
      </c>
      <c r="C46" t="s">
        <v>65</v>
      </c>
      <c r="D46" t="s">
        <v>151</v>
      </c>
      <c r="E46">
        <v>1.80315366503075E-2</v>
      </c>
      <c r="F46" s="65">
        <v>0.95235191580712442</v>
      </c>
      <c r="G46">
        <v>2.9616547542568084E-2</v>
      </c>
      <c r="H46" s="43"/>
      <c r="I46" s="43"/>
      <c r="J46" s="43"/>
      <c r="K46" s="43"/>
      <c r="L46" s="43"/>
      <c r="M46" s="43"/>
      <c r="P46" s="30"/>
      <c r="Q46" s="30"/>
      <c r="R46" s="30"/>
    </row>
    <row r="47" spans="1:18" x14ac:dyDescent="0.25">
      <c r="A47" t="str">
        <f t="shared" si="0"/>
        <v>ItalyEarthquakeCOMMERCIAL</v>
      </c>
      <c r="B47" t="s">
        <v>35</v>
      </c>
      <c r="C47" t="s">
        <v>65</v>
      </c>
      <c r="D47" t="s">
        <v>151</v>
      </c>
      <c r="E47">
        <v>1.60304565972142E-2</v>
      </c>
      <c r="F47" s="65">
        <v>0.3056804759309808</v>
      </c>
      <c r="G47">
        <v>0.67828906747180495</v>
      </c>
      <c r="H47" s="43"/>
      <c r="I47" s="43"/>
      <c r="J47" s="43"/>
      <c r="K47" s="43"/>
      <c r="L47" s="43"/>
      <c r="M47" s="43"/>
      <c r="P47" s="30"/>
      <c r="Q47" s="30"/>
      <c r="R47" s="30"/>
    </row>
    <row r="48" spans="1:18" x14ac:dyDescent="0.25">
      <c r="A48" t="str">
        <f t="shared" si="0"/>
        <v>LatviaEarthquakeCOMMERCIAL</v>
      </c>
      <c r="B48" t="s">
        <v>37</v>
      </c>
      <c r="C48" t="s">
        <v>65</v>
      </c>
      <c r="D48" t="s">
        <v>151</v>
      </c>
      <c r="E48">
        <v>6.1702336421882199E-3</v>
      </c>
      <c r="F48" s="65">
        <v>0.64788776840925077</v>
      </c>
      <c r="G48">
        <v>0.34594199794856101</v>
      </c>
      <c r="H48" s="43"/>
      <c r="I48" s="43"/>
      <c r="J48" s="43"/>
      <c r="K48" s="43"/>
      <c r="L48" s="43"/>
      <c r="M48" s="43"/>
      <c r="P48" s="30"/>
      <c r="Q48" s="30"/>
      <c r="R48" s="30"/>
    </row>
    <row r="49" spans="1:18" x14ac:dyDescent="0.25">
      <c r="A49" t="str">
        <f t="shared" si="0"/>
        <v>LithuaniaEarthquakeCOMMERCIAL</v>
      </c>
      <c r="B49" t="s">
        <v>41</v>
      </c>
      <c r="C49" t="s">
        <v>65</v>
      </c>
      <c r="D49" t="s">
        <v>151</v>
      </c>
      <c r="E49">
        <v>7.33352748551211E-3</v>
      </c>
      <c r="F49" s="65">
        <v>0.98223030628069297</v>
      </c>
      <c r="G49">
        <v>1.0436166233794925E-2</v>
      </c>
      <c r="H49" s="43"/>
      <c r="I49" s="43"/>
      <c r="J49" s="43"/>
      <c r="K49" s="43"/>
      <c r="L49" s="43"/>
      <c r="M49" s="43"/>
      <c r="P49" s="30"/>
      <c r="Q49" s="30"/>
      <c r="R49" s="30"/>
    </row>
    <row r="50" spans="1:18" x14ac:dyDescent="0.25">
      <c r="A50" t="str">
        <f t="shared" si="0"/>
        <v>LiechtensteinEarthquakeCOMMERCIAL</v>
      </c>
      <c r="B50" t="s">
        <v>39</v>
      </c>
      <c r="C50" t="s">
        <v>65</v>
      </c>
      <c r="D50" t="s">
        <v>151</v>
      </c>
      <c r="E50">
        <v>3.1186824548234101E-3</v>
      </c>
      <c r="F50" s="65">
        <v>0.81328595902284562</v>
      </c>
      <c r="G50">
        <v>0.18359535852233097</v>
      </c>
      <c r="H50" s="43"/>
      <c r="I50" s="43"/>
      <c r="J50" s="43"/>
      <c r="K50" s="43"/>
      <c r="L50" s="43"/>
      <c r="M50" s="43"/>
      <c r="P50" s="30"/>
      <c r="Q50" s="30"/>
      <c r="R50" s="30"/>
    </row>
    <row r="51" spans="1:18" x14ac:dyDescent="0.25">
      <c r="A51" t="str">
        <f t="shared" si="0"/>
        <v>LuxembourgEarthquakeCOMMERCIAL</v>
      </c>
      <c r="B51" t="s">
        <v>43</v>
      </c>
      <c r="C51" t="s">
        <v>65</v>
      </c>
      <c r="D51" t="s">
        <v>151</v>
      </c>
      <c r="E51">
        <v>2.3485147923566901E-3</v>
      </c>
      <c r="F51" s="65">
        <v>0.7115759919455773</v>
      </c>
      <c r="G51">
        <v>0.28607549326206599</v>
      </c>
      <c r="H51" s="43"/>
      <c r="I51" s="43"/>
      <c r="J51" s="43"/>
      <c r="K51" s="43"/>
      <c r="L51" s="43"/>
      <c r="M51" s="43"/>
      <c r="P51" s="30"/>
      <c r="Q51" s="30"/>
      <c r="R51" s="30"/>
    </row>
    <row r="52" spans="1:18" x14ac:dyDescent="0.25">
      <c r="A52" t="str">
        <f t="shared" si="0"/>
        <v>MaltaEarthquakeCOMMERCIAL</v>
      </c>
      <c r="B52" t="s">
        <v>45</v>
      </c>
      <c r="C52" t="s">
        <v>65</v>
      </c>
      <c r="D52" t="s">
        <v>151</v>
      </c>
      <c r="E52">
        <v>6.2107527320574005E-4</v>
      </c>
      <c r="F52" s="65">
        <v>0.9806684623500912</v>
      </c>
      <c r="G52">
        <v>1.8710462376703062E-2</v>
      </c>
      <c r="H52" s="43"/>
      <c r="I52" s="43"/>
      <c r="J52" s="43"/>
      <c r="K52" s="43"/>
      <c r="L52" s="43"/>
      <c r="M52" s="43"/>
      <c r="P52" s="30"/>
      <c r="Q52" s="30"/>
      <c r="R52" s="30"/>
    </row>
    <row r="53" spans="1:18" x14ac:dyDescent="0.25">
      <c r="A53" t="str">
        <f t="shared" si="0"/>
        <v>NetherlandsEarthquakeCOMMERCIAL</v>
      </c>
      <c r="B53" t="s">
        <v>47</v>
      </c>
      <c r="C53" t="s">
        <v>65</v>
      </c>
      <c r="D53" t="s">
        <v>151</v>
      </c>
      <c r="E53">
        <v>3.6429337096950697E-2</v>
      </c>
      <c r="F53" s="65">
        <v>0.5504193281691443</v>
      </c>
      <c r="G53">
        <v>0.41315133473390503</v>
      </c>
      <c r="H53" s="43"/>
      <c r="I53" s="43"/>
      <c r="J53" s="43"/>
      <c r="K53" s="43"/>
      <c r="L53" s="43"/>
      <c r="M53" s="43"/>
      <c r="P53" s="30"/>
      <c r="Q53" s="30"/>
      <c r="R53" s="30"/>
    </row>
    <row r="54" spans="1:18" x14ac:dyDescent="0.25">
      <c r="A54" t="str">
        <f t="shared" si="0"/>
        <v>NorwayEarthquakeCOMMERCIAL</v>
      </c>
      <c r="B54" t="s">
        <v>49</v>
      </c>
      <c r="C54" t="s">
        <v>65</v>
      </c>
      <c r="D54" t="s">
        <v>151</v>
      </c>
      <c r="E54">
        <v>1.9226137938761201E-3</v>
      </c>
      <c r="F54" s="65">
        <v>0.95013804571888982</v>
      </c>
      <c r="G54">
        <v>4.7939340487234056E-2</v>
      </c>
      <c r="H54" s="43"/>
      <c r="I54" s="43"/>
      <c r="J54" s="43"/>
      <c r="K54" s="43"/>
      <c r="L54" s="43"/>
      <c r="M54" s="43"/>
      <c r="P54" s="30"/>
      <c r="Q54" s="30"/>
      <c r="R54" s="30"/>
    </row>
    <row r="55" spans="1:18" x14ac:dyDescent="0.25">
      <c r="A55" t="str">
        <f t="shared" si="0"/>
        <v>PolandEarthquakeCOMMERCIAL</v>
      </c>
      <c r="B55" t="s">
        <v>51</v>
      </c>
      <c r="C55" t="s">
        <v>65</v>
      </c>
      <c r="D55" t="s">
        <v>151</v>
      </c>
      <c r="E55">
        <v>2.2601368455201498E-3</v>
      </c>
      <c r="F55" s="65">
        <v>0.90086198001007878</v>
      </c>
      <c r="G55">
        <v>9.6877883144401072E-2</v>
      </c>
      <c r="H55" s="43"/>
      <c r="I55" s="43"/>
      <c r="J55" s="43"/>
      <c r="K55" s="43"/>
      <c r="L55" s="43"/>
      <c r="M55" s="43"/>
      <c r="P55" s="30"/>
      <c r="Q55" s="30"/>
      <c r="R55" s="30"/>
    </row>
    <row r="56" spans="1:18" x14ac:dyDescent="0.25">
      <c r="A56" t="str">
        <f t="shared" si="0"/>
        <v>PortugalEarthquakeCOMMERCIAL</v>
      </c>
      <c r="B56" t="s">
        <v>53</v>
      </c>
      <c r="C56" t="s">
        <v>65</v>
      </c>
      <c r="D56" t="s">
        <v>151</v>
      </c>
      <c r="E56">
        <v>6.1391772449241801E-2</v>
      </c>
      <c r="F56" s="65">
        <v>0.85005086661782225</v>
      </c>
      <c r="G56">
        <v>8.8557360932935952E-2</v>
      </c>
      <c r="H56" s="43"/>
      <c r="I56" s="43"/>
      <c r="J56" s="43"/>
      <c r="K56" s="43"/>
      <c r="L56" s="43"/>
      <c r="M56" s="43"/>
      <c r="P56" s="30"/>
      <c r="Q56" s="30"/>
      <c r="R56" s="30"/>
    </row>
    <row r="57" spans="1:18" x14ac:dyDescent="0.25">
      <c r="A57" t="str">
        <f t="shared" si="0"/>
        <v>RomaniaEarthquakeCOMMERCIAL</v>
      </c>
      <c r="B57" t="s">
        <v>55</v>
      </c>
      <c r="C57" t="s">
        <v>65</v>
      </c>
      <c r="D57" t="s">
        <v>151</v>
      </c>
      <c r="E57">
        <v>1.33252871854211E-2</v>
      </c>
      <c r="F57" s="65">
        <v>0.7906120398220069</v>
      </c>
      <c r="G57">
        <v>0.19606267299257202</v>
      </c>
      <c r="H57" s="43"/>
      <c r="I57" s="43"/>
      <c r="J57" s="43"/>
      <c r="K57" s="43"/>
      <c r="L57" s="43"/>
      <c r="M57" s="43"/>
      <c r="P57" s="30"/>
      <c r="Q57" s="30"/>
      <c r="R57" s="30"/>
    </row>
    <row r="58" spans="1:18" x14ac:dyDescent="0.25">
      <c r="A58" t="str">
        <f t="shared" si="0"/>
        <v>SlovakiaEarthquakeCOMMERCIAL</v>
      </c>
      <c r="B58" t="s">
        <v>57</v>
      </c>
      <c r="C58" t="s">
        <v>65</v>
      </c>
      <c r="D58" t="s">
        <v>151</v>
      </c>
      <c r="E58">
        <v>4.6778580684688703E-3</v>
      </c>
      <c r="F58" s="65">
        <v>0.7822372052895521</v>
      </c>
      <c r="G58">
        <v>0.21308493664197903</v>
      </c>
      <c r="H58" s="43"/>
      <c r="I58" s="43"/>
      <c r="J58" s="43"/>
      <c r="K58" s="43"/>
      <c r="L58" s="43"/>
      <c r="M58" s="43"/>
      <c r="P58" s="30"/>
      <c r="Q58" s="30"/>
      <c r="R58" s="30"/>
    </row>
    <row r="59" spans="1:18" x14ac:dyDescent="0.25">
      <c r="A59" t="str">
        <f t="shared" si="0"/>
        <v>SloveniaEarthquakeCOMMERCIAL</v>
      </c>
      <c r="B59" t="s">
        <v>59</v>
      </c>
      <c r="C59" t="s">
        <v>65</v>
      </c>
      <c r="D59" t="s">
        <v>151</v>
      </c>
      <c r="E59">
        <v>1.47552338224144E-2</v>
      </c>
      <c r="F59" s="65">
        <v>0.90684704996355459</v>
      </c>
      <c r="G59">
        <v>7.8397716214031021E-2</v>
      </c>
      <c r="H59" s="43"/>
      <c r="I59" s="43"/>
      <c r="J59" s="43"/>
      <c r="K59" s="43"/>
      <c r="L59" s="43"/>
      <c r="M59" s="43"/>
      <c r="P59" s="30"/>
      <c r="Q59" s="30"/>
      <c r="R59" s="30"/>
    </row>
    <row r="60" spans="1:18" x14ac:dyDescent="0.25">
      <c r="A60" t="str">
        <f t="shared" si="0"/>
        <v>SpainEarthquakeCOMMERCIAL</v>
      </c>
      <c r="B60" t="s">
        <v>61</v>
      </c>
      <c r="C60" t="s">
        <v>65</v>
      </c>
      <c r="D60" t="s">
        <v>151</v>
      </c>
      <c r="E60" s="43">
        <v>7.0000000000000007E-2</v>
      </c>
      <c r="F60" s="65">
        <v>0.81346068460882393</v>
      </c>
      <c r="G60" s="43">
        <v>0.11653931539117607</v>
      </c>
      <c r="H60" s="43"/>
      <c r="I60" s="43"/>
      <c r="J60" s="43"/>
      <c r="K60" s="43"/>
      <c r="L60" s="43"/>
      <c r="M60" s="43"/>
      <c r="P60" s="30"/>
      <c r="Q60" s="30"/>
      <c r="R60" s="30"/>
    </row>
    <row r="61" spans="1:18" x14ac:dyDescent="0.25">
      <c r="A61" t="str">
        <f t="shared" si="0"/>
        <v>SwedenEarthquakeCOMMERCIAL</v>
      </c>
      <c r="B61" t="s">
        <v>63</v>
      </c>
      <c r="C61" t="s">
        <v>65</v>
      </c>
      <c r="D61" t="s">
        <v>151</v>
      </c>
      <c r="E61">
        <v>6.1526212685951299E-2</v>
      </c>
      <c r="F61" s="65">
        <v>0.56243371781111573</v>
      </c>
      <c r="G61">
        <v>0.37604006950293295</v>
      </c>
      <c r="H61" s="43"/>
      <c r="I61" s="43"/>
      <c r="J61" s="43"/>
      <c r="K61" s="43"/>
      <c r="L61" s="43"/>
      <c r="M61" s="43"/>
      <c r="P61" s="30"/>
      <c r="Q61" s="30"/>
      <c r="R61" s="30"/>
    </row>
    <row r="62" spans="1:18" x14ac:dyDescent="0.25">
      <c r="A62" t="str">
        <f t="shared" si="0"/>
        <v>AustriaFlood*RESIDENTIAL</v>
      </c>
      <c r="B62" t="s">
        <v>4</v>
      </c>
      <c r="C62" t="s">
        <v>176</v>
      </c>
      <c r="D62" t="s">
        <v>152</v>
      </c>
      <c r="E62">
        <v>3.41269791311069E-5</v>
      </c>
      <c r="F62" s="65">
        <v>3.4367843472084297E-2</v>
      </c>
      <c r="G62">
        <v>0.9655980295487846</v>
      </c>
      <c r="H62" s="43"/>
      <c r="I62" s="43"/>
      <c r="J62" s="43"/>
      <c r="K62" s="43"/>
      <c r="L62" s="43"/>
      <c r="M62" s="43"/>
      <c r="P62" s="30"/>
      <c r="Q62" s="30"/>
      <c r="R62" s="30"/>
    </row>
    <row r="63" spans="1:18" x14ac:dyDescent="0.25">
      <c r="A63" t="str">
        <f t="shared" si="0"/>
        <v>BelgiumFlood*RESIDENTIAL</v>
      </c>
      <c r="B63" t="s">
        <v>7</v>
      </c>
      <c r="C63" t="s">
        <v>176</v>
      </c>
      <c r="D63" t="s">
        <v>152</v>
      </c>
      <c r="E63">
        <v>1.07162225507744E-3</v>
      </c>
      <c r="F63" s="65">
        <v>0.9989283777449226</v>
      </c>
      <c r="G63">
        <v>-4.2067044292437572E-17</v>
      </c>
      <c r="H63" s="43"/>
      <c r="I63" s="43"/>
      <c r="J63" s="43"/>
      <c r="K63" s="43"/>
      <c r="L63" s="43"/>
      <c r="M63" s="43"/>
      <c r="P63" s="30"/>
      <c r="Q63" s="30"/>
      <c r="R63" s="30"/>
    </row>
    <row r="64" spans="1:18" x14ac:dyDescent="0.25">
      <c r="A64" t="str">
        <f t="shared" si="0"/>
        <v>BulgariaFlood*RESIDENTIAL</v>
      </c>
      <c r="B64" t="s">
        <v>9</v>
      </c>
      <c r="C64" t="s">
        <v>176</v>
      </c>
      <c r="D64" t="s">
        <v>152</v>
      </c>
      <c r="E64">
        <v>1.2072820832551699E-2</v>
      </c>
      <c r="F64" s="65">
        <v>0.90609060700428934</v>
      </c>
      <c r="G64">
        <v>8.1836572163158955E-2</v>
      </c>
      <c r="H64" s="43"/>
      <c r="I64" s="43"/>
      <c r="J64" s="43"/>
      <c r="K64" s="43"/>
      <c r="L64" s="43"/>
      <c r="M64" s="43"/>
      <c r="P64" s="30"/>
      <c r="Q64" s="30"/>
      <c r="R64" s="30"/>
    </row>
    <row r="65" spans="1:18" x14ac:dyDescent="0.25">
      <c r="A65" t="str">
        <f t="shared" si="0"/>
        <v>CroatiaFlood*RESIDENTIAL</v>
      </c>
      <c r="B65" t="s">
        <v>11</v>
      </c>
      <c r="C65" t="s">
        <v>176</v>
      </c>
      <c r="D65" t="s">
        <v>152</v>
      </c>
      <c r="E65">
        <v>5.8110908022266305E-4</v>
      </c>
      <c r="F65" s="65">
        <v>0.28869151316490232</v>
      </c>
      <c r="G65">
        <v>0.71072737775487493</v>
      </c>
      <c r="H65" s="43"/>
      <c r="I65" s="43"/>
      <c r="J65" s="43"/>
      <c r="K65" s="43"/>
      <c r="L65" s="43"/>
      <c r="M65" s="43"/>
      <c r="P65" s="30"/>
      <c r="Q65" s="30"/>
      <c r="R65" s="30"/>
    </row>
    <row r="66" spans="1:18" x14ac:dyDescent="0.25">
      <c r="A66" t="str">
        <f t="shared" si="0"/>
        <v>CyprusFlood*RESIDENTIAL</v>
      </c>
      <c r="B66" t="s">
        <v>13</v>
      </c>
      <c r="C66" t="s">
        <v>176</v>
      </c>
      <c r="D66" t="s">
        <v>152</v>
      </c>
      <c r="E66">
        <v>0.03</v>
      </c>
      <c r="F66" s="65">
        <v>0.97</v>
      </c>
      <c r="G66">
        <v>2.7755575615628914E-17</v>
      </c>
      <c r="H66" s="43"/>
      <c r="I66" s="43"/>
      <c r="J66" s="43"/>
      <c r="K66" s="43"/>
      <c r="L66" s="43"/>
      <c r="M66" s="43"/>
      <c r="P66" s="30"/>
      <c r="Q66" s="30"/>
      <c r="R66" s="30"/>
    </row>
    <row r="67" spans="1:18" x14ac:dyDescent="0.25">
      <c r="A67" t="str">
        <f t="shared" ref="A67:A130" si="1">CONCATENATE(B67,C67,D67)</f>
        <v>Czech RepublicFlood*RESIDENTIAL</v>
      </c>
      <c r="B67" t="s">
        <v>15</v>
      </c>
      <c r="C67" t="s">
        <v>176</v>
      </c>
      <c r="D67" t="s">
        <v>152</v>
      </c>
      <c r="E67">
        <v>1.0706229485413299E-3</v>
      </c>
      <c r="F67" s="65">
        <v>0.92730840484990973</v>
      </c>
      <c r="G67">
        <v>7.1620972201548935E-2</v>
      </c>
      <c r="H67" s="43"/>
      <c r="I67" s="43"/>
      <c r="J67" s="43"/>
      <c r="K67" s="43"/>
      <c r="L67" s="43"/>
      <c r="M67" s="43"/>
      <c r="P67" s="30"/>
      <c r="Q67" s="30"/>
      <c r="R67" s="30"/>
    </row>
    <row r="68" spans="1:18" x14ac:dyDescent="0.25">
      <c r="A68" t="str">
        <f t="shared" si="1"/>
        <v>DenmarkFlood*RESIDENTIAL</v>
      </c>
      <c r="B68" t="s">
        <v>17</v>
      </c>
      <c r="C68" t="s">
        <v>176</v>
      </c>
      <c r="D68" t="s">
        <v>152</v>
      </c>
      <c r="E68">
        <v>1.2980924137833999E-3</v>
      </c>
      <c r="F68" s="65">
        <v>0.99620435745843061</v>
      </c>
      <c r="G68">
        <v>2.4975501277859887E-3</v>
      </c>
      <c r="H68" s="43"/>
      <c r="I68" s="43"/>
      <c r="J68" s="43"/>
      <c r="K68" s="43"/>
      <c r="L68" s="43"/>
      <c r="M68" s="43"/>
      <c r="P68" s="30"/>
      <c r="Q68" s="30"/>
      <c r="R68" s="30"/>
    </row>
    <row r="69" spans="1:18" x14ac:dyDescent="0.25">
      <c r="A69" t="str">
        <f t="shared" si="1"/>
        <v>EstoniaFlood*RESIDENTIAL</v>
      </c>
      <c r="B69" t="s">
        <v>19</v>
      </c>
      <c r="C69" t="s">
        <v>176</v>
      </c>
      <c r="D69" t="s">
        <v>152</v>
      </c>
      <c r="E69">
        <v>3.48842836291814E-3</v>
      </c>
      <c r="F69" s="65">
        <v>0.99650636195356079</v>
      </c>
      <c r="G69">
        <v>5.2096835210669462E-6</v>
      </c>
      <c r="H69" s="43"/>
      <c r="I69" s="43"/>
      <c r="J69" s="43"/>
      <c r="K69" s="43"/>
      <c r="L69" s="43"/>
      <c r="M69" s="43"/>
      <c r="P69" s="30"/>
      <c r="Q69" s="30"/>
      <c r="R69" s="30"/>
    </row>
    <row r="70" spans="1:18" x14ac:dyDescent="0.25">
      <c r="A70" t="str">
        <f t="shared" si="1"/>
        <v>FinlandFlood*RESIDENTIAL</v>
      </c>
      <c r="B70" t="s">
        <v>21</v>
      </c>
      <c r="C70" t="s">
        <v>176</v>
      </c>
      <c r="D70" t="s">
        <v>152</v>
      </c>
      <c r="E70">
        <v>1.3591375104029799E-3</v>
      </c>
      <c r="F70" s="65">
        <v>0.99864083427152606</v>
      </c>
      <c r="G70">
        <v>2.8218070963420896E-8</v>
      </c>
      <c r="H70" s="43"/>
      <c r="I70" s="43"/>
      <c r="J70" s="43"/>
      <c r="K70" s="43"/>
      <c r="L70" s="43"/>
      <c r="M70" s="43"/>
      <c r="P70" s="30"/>
      <c r="Q70" s="30"/>
      <c r="R70" s="30"/>
    </row>
    <row r="71" spans="1:18" x14ac:dyDescent="0.25">
      <c r="A71" t="str">
        <f t="shared" si="1"/>
        <v>FranceFlood*RESIDENTIAL</v>
      </c>
      <c r="B71" t="s">
        <v>23</v>
      </c>
      <c r="C71" t="s">
        <v>176</v>
      </c>
      <c r="D71" t="s">
        <v>152</v>
      </c>
      <c r="E71">
        <v>3.8773711977545902E-3</v>
      </c>
      <c r="F71" s="65">
        <v>0.98036577195842545</v>
      </c>
      <c r="G71">
        <v>1.5756856843819961E-2</v>
      </c>
      <c r="H71" s="43"/>
      <c r="I71" s="43"/>
      <c r="J71" s="43"/>
      <c r="K71" s="43"/>
      <c r="L71" s="43"/>
      <c r="M71" s="43"/>
      <c r="P71" s="30"/>
      <c r="Q71" s="30"/>
      <c r="R71" s="30"/>
    </row>
    <row r="72" spans="1:18" x14ac:dyDescent="0.25">
      <c r="A72" t="str">
        <f t="shared" si="1"/>
        <v>GermanyFlood*RESIDENTIAL</v>
      </c>
      <c r="B72" t="s">
        <v>25</v>
      </c>
      <c r="C72" t="s">
        <v>176</v>
      </c>
      <c r="D72" t="s">
        <v>152</v>
      </c>
      <c r="E72">
        <v>5.3998596964323895E-4</v>
      </c>
      <c r="F72" s="65">
        <v>0.95019404567719279</v>
      </c>
      <c r="G72">
        <v>4.9265968353163971E-2</v>
      </c>
      <c r="H72" s="43"/>
      <c r="I72" s="43"/>
      <c r="J72" s="43"/>
      <c r="K72" s="43"/>
      <c r="L72" s="43"/>
      <c r="M72" s="43"/>
      <c r="P72" s="30"/>
      <c r="Q72" s="30"/>
      <c r="R72" s="30"/>
    </row>
    <row r="73" spans="1:18" x14ac:dyDescent="0.25">
      <c r="A73" t="str">
        <f t="shared" si="1"/>
        <v>GreeceFlood*RESIDENTIAL</v>
      </c>
      <c r="B73" t="s">
        <v>27</v>
      </c>
      <c r="C73" t="s">
        <v>176</v>
      </c>
      <c r="D73" t="s">
        <v>152</v>
      </c>
      <c r="E73">
        <v>0</v>
      </c>
      <c r="F73" s="65">
        <v>0.97778563485008896</v>
      </c>
      <c r="G73">
        <v>2.2214365149911042E-2</v>
      </c>
      <c r="H73" s="43"/>
      <c r="I73" s="43"/>
      <c r="J73" s="43"/>
      <c r="K73" s="43"/>
      <c r="L73" s="43"/>
      <c r="M73" s="43"/>
      <c r="P73" s="30"/>
      <c r="Q73" s="30"/>
      <c r="R73" s="30"/>
    </row>
    <row r="74" spans="1:18" x14ac:dyDescent="0.25">
      <c r="A74" t="str">
        <f t="shared" si="1"/>
        <v>HungaryFlood*RESIDENTIAL</v>
      </c>
      <c r="B74" t="s">
        <v>29</v>
      </c>
      <c r="C74" t="s">
        <v>176</v>
      </c>
      <c r="D74" t="s">
        <v>152</v>
      </c>
      <c r="E74">
        <v>2.9362935688648798E-4</v>
      </c>
      <c r="F74" s="65">
        <v>0.99956583696383949</v>
      </c>
      <c r="G74">
        <v>1.4053367927401847E-4</v>
      </c>
      <c r="H74" s="43"/>
      <c r="I74" s="43"/>
      <c r="J74" s="43"/>
      <c r="K74" s="43"/>
      <c r="L74" s="43"/>
      <c r="M74" s="43"/>
      <c r="P74" s="30"/>
      <c r="Q74" s="30"/>
      <c r="R74" s="30"/>
    </row>
    <row r="75" spans="1:18" x14ac:dyDescent="0.25">
      <c r="A75" t="str">
        <f t="shared" si="1"/>
        <v>IcelandFlood*RESIDENTIAL</v>
      </c>
      <c r="B75" t="s">
        <v>31</v>
      </c>
      <c r="C75" t="s">
        <v>176</v>
      </c>
      <c r="D75" t="s">
        <v>152</v>
      </c>
      <c r="E75">
        <v>0</v>
      </c>
      <c r="F75" s="65">
        <v>0</v>
      </c>
      <c r="G75">
        <v>0</v>
      </c>
      <c r="H75" s="43"/>
      <c r="I75" s="43"/>
      <c r="J75" s="43"/>
      <c r="K75" s="43"/>
      <c r="L75" s="43"/>
      <c r="M75" s="43"/>
      <c r="P75" s="30"/>
      <c r="Q75" s="30"/>
      <c r="R75" s="30"/>
    </row>
    <row r="76" spans="1:18" x14ac:dyDescent="0.25">
      <c r="A76" t="str">
        <f t="shared" si="1"/>
        <v>IrelandFlood*RESIDENTIAL</v>
      </c>
      <c r="B76" t="s">
        <v>33</v>
      </c>
      <c r="C76" t="s">
        <v>176</v>
      </c>
      <c r="D76" t="s">
        <v>152</v>
      </c>
      <c r="E76">
        <v>5.3935259523789597E-4</v>
      </c>
      <c r="F76" s="65">
        <v>0.99888554049004219</v>
      </c>
      <c r="G76">
        <v>5.7510691471991432E-4</v>
      </c>
      <c r="H76" s="43"/>
      <c r="I76" s="43"/>
      <c r="J76" s="43"/>
      <c r="K76" s="43"/>
      <c r="L76" s="43"/>
      <c r="M76" s="43"/>
      <c r="P76" s="30"/>
      <c r="Q76" s="30"/>
      <c r="R76" s="30"/>
    </row>
    <row r="77" spans="1:18" x14ac:dyDescent="0.25">
      <c r="A77" t="str">
        <f t="shared" si="1"/>
        <v>ItalyFlood*RESIDENTIAL</v>
      </c>
      <c r="B77" t="s">
        <v>35</v>
      </c>
      <c r="C77" t="s">
        <v>176</v>
      </c>
      <c r="D77" t="s">
        <v>152</v>
      </c>
      <c r="E77">
        <v>3.10636396865678E-2</v>
      </c>
      <c r="F77" s="65">
        <v>0.36402210673607421</v>
      </c>
      <c r="G77">
        <v>0.60491425357735795</v>
      </c>
      <c r="H77" s="43"/>
      <c r="I77" s="43"/>
      <c r="J77" s="43"/>
      <c r="K77" s="43"/>
      <c r="L77" s="43"/>
      <c r="M77" s="43"/>
      <c r="P77" s="30"/>
      <c r="Q77" s="30"/>
      <c r="R77" s="30"/>
    </row>
    <row r="78" spans="1:18" x14ac:dyDescent="0.25">
      <c r="A78" t="str">
        <f t="shared" si="1"/>
        <v>LatviaFlood*RESIDENTIAL</v>
      </c>
      <c r="B78" t="s">
        <v>37</v>
      </c>
      <c r="C78" t="s">
        <v>176</v>
      </c>
      <c r="D78" t="s">
        <v>152</v>
      </c>
      <c r="E78">
        <v>2.4836277243378002E-3</v>
      </c>
      <c r="F78" s="65">
        <v>0.97364917082830327</v>
      </c>
      <c r="G78">
        <v>2.3867201447358932E-2</v>
      </c>
      <c r="H78" s="43"/>
      <c r="I78" s="43"/>
      <c r="J78" s="43"/>
      <c r="K78" s="43"/>
      <c r="L78" s="43"/>
      <c r="M78" s="43"/>
      <c r="P78" s="30"/>
      <c r="Q78" s="30"/>
      <c r="R78" s="30"/>
    </row>
    <row r="79" spans="1:18" x14ac:dyDescent="0.25">
      <c r="A79" t="str">
        <f t="shared" si="1"/>
        <v>LithuaniaFlood*RESIDENTIAL</v>
      </c>
      <c r="B79" t="s">
        <v>41</v>
      </c>
      <c r="C79" t="s">
        <v>176</v>
      </c>
      <c r="D79" t="s">
        <v>152</v>
      </c>
      <c r="E79">
        <v>1.3917077678131399E-3</v>
      </c>
      <c r="F79" s="65">
        <v>0.99844355058639689</v>
      </c>
      <c r="G79">
        <v>1.6474164578997156E-4</v>
      </c>
      <c r="H79" s="43"/>
      <c r="I79" s="43"/>
      <c r="J79" s="43"/>
      <c r="K79" s="43"/>
      <c r="L79" s="43"/>
      <c r="M79" s="43"/>
      <c r="P79" s="30"/>
      <c r="Q79" s="30"/>
      <c r="R79" s="30"/>
    </row>
    <row r="80" spans="1:18" x14ac:dyDescent="0.25">
      <c r="A80" t="str">
        <f t="shared" si="1"/>
        <v>LiechtensteinFlood*RESIDENTIAL</v>
      </c>
      <c r="B80" t="s">
        <v>39</v>
      </c>
      <c r="C80" t="s">
        <v>176</v>
      </c>
      <c r="D80" t="s">
        <v>152</v>
      </c>
      <c r="E80">
        <v>0</v>
      </c>
      <c r="F80" s="65">
        <v>0.99682553501603999</v>
      </c>
      <c r="G80">
        <v>3.1744649839600125E-3</v>
      </c>
      <c r="H80" s="43"/>
      <c r="I80" s="43"/>
      <c r="J80" s="43"/>
      <c r="K80" s="43"/>
      <c r="L80" s="43"/>
      <c r="M80" s="43"/>
      <c r="P80" s="30"/>
      <c r="Q80" s="30"/>
      <c r="R80" s="30"/>
    </row>
    <row r="81" spans="1:18" x14ac:dyDescent="0.25">
      <c r="A81" t="str">
        <f t="shared" si="1"/>
        <v>LuxembourgFlood*RESIDENTIAL</v>
      </c>
      <c r="B81" t="s">
        <v>43</v>
      </c>
      <c r="C81" t="s">
        <v>176</v>
      </c>
      <c r="D81" t="s">
        <v>152</v>
      </c>
      <c r="E81">
        <v>1.11333041659884E-4</v>
      </c>
      <c r="F81" s="65">
        <v>0.63988866695834012</v>
      </c>
      <c r="G81">
        <v>0.36</v>
      </c>
      <c r="H81" s="43"/>
      <c r="I81" s="43"/>
      <c r="J81" s="43"/>
      <c r="K81" s="43"/>
      <c r="L81" s="43"/>
      <c r="M81" s="43"/>
      <c r="P81" s="30"/>
      <c r="Q81" s="30"/>
      <c r="R81" s="30"/>
    </row>
    <row r="82" spans="1:18" x14ac:dyDescent="0.25">
      <c r="A82" t="str">
        <f t="shared" si="1"/>
        <v>MaltaFlood*RESIDENTIAL</v>
      </c>
      <c r="B82" t="s">
        <v>45</v>
      </c>
      <c r="C82" t="s">
        <v>176</v>
      </c>
      <c r="D82" t="s">
        <v>152</v>
      </c>
      <c r="E82">
        <v>0</v>
      </c>
      <c r="F82" s="65">
        <v>0</v>
      </c>
      <c r="G82">
        <v>0</v>
      </c>
      <c r="H82" s="43"/>
      <c r="I82" s="43"/>
      <c r="J82" s="43"/>
      <c r="K82" s="43"/>
      <c r="L82" s="43"/>
      <c r="M82" s="43"/>
      <c r="P82" s="30"/>
      <c r="Q82" s="30"/>
      <c r="R82" s="30"/>
    </row>
    <row r="83" spans="1:18" x14ac:dyDescent="0.25">
      <c r="A83" t="str">
        <f t="shared" si="1"/>
        <v>NetherlandsFlood*RESIDENTIAL</v>
      </c>
      <c r="B83" t="s">
        <v>47</v>
      </c>
      <c r="C83" t="s">
        <v>176</v>
      </c>
      <c r="D83" t="s">
        <v>152</v>
      </c>
      <c r="E83">
        <v>2.01977771307763E-2</v>
      </c>
      <c r="F83" s="65">
        <v>0.95928554382459874</v>
      </c>
      <c r="G83">
        <v>2.0516679044624959E-2</v>
      </c>
      <c r="H83" s="43"/>
      <c r="I83" s="43"/>
      <c r="J83" s="43"/>
      <c r="K83" s="43"/>
      <c r="L83" s="43"/>
      <c r="M83" s="43"/>
      <c r="P83" s="30"/>
      <c r="Q83" s="30"/>
      <c r="R83" s="30"/>
    </row>
    <row r="84" spans="1:18" x14ac:dyDescent="0.25">
      <c r="A84" t="str">
        <f t="shared" si="1"/>
        <v>NorwayFlood*RESIDENTIAL</v>
      </c>
      <c r="B84" t="s">
        <v>49</v>
      </c>
      <c r="C84" t="s">
        <v>176</v>
      </c>
      <c r="D84" t="s">
        <v>152</v>
      </c>
      <c r="E84">
        <v>1.71639045718835E-3</v>
      </c>
      <c r="F84" s="65">
        <v>0.96280286193948073</v>
      </c>
      <c r="G84">
        <v>3.5480747603330927E-2</v>
      </c>
      <c r="H84" s="43"/>
      <c r="I84" s="43"/>
      <c r="J84" s="43"/>
      <c r="K84" s="43"/>
      <c r="L84" s="43"/>
      <c r="M84" s="43"/>
      <c r="P84" s="30"/>
      <c r="Q84" s="30"/>
      <c r="R84" s="30"/>
    </row>
    <row r="85" spans="1:18" x14ac:dyDescent="0.25">
      <c r="A85" t="str">
        <f t="shared" si="1"/>
        <v>PolandFlood*RESIDENTIAL</v>
      </c>
      <c r="B85" t="s">
        <v>51</v>
      </c>
      <c r="C85" t="s">
        <v>176</v>
      </c>
      <c r="D85" t="s">
        <v>152</v>
      </c>
      <c r="E85">
        <v>2.1844070953749099E-4</v>
      </c>
      <c r="F85" s="65">
        <v>0.98589770001165455</v>
      </c>
      <c r="G85">
        <v>1.3883859278807954E-2</v>
      </c>
      <c r="H85" s="43"/>
      <c r="I85" s="43"/>
      <c r="J85" s="43"/>
      <c r="K85" s="43"/>
      <c r="L85" s="43"/>
      <c r="M85" s="43"/>
      <c r="P85" s="30"/>
      <c r="Q85" s="30"/>
      <c r="R85" s="30"/>
    </row>
    <row r="86" spans="1:18" x14ac:dyDescent="0.25">
      <c r="A86" t="str">
        <f t="shared" si="1"/>
        <v>PortugalFlood*RESIDENTIAL</v>
      </c>
      <c r="B86" t="s">
        <v>53</v>
      </c>
      <c r="C86" t="s">
        <v>176</v>
      </c>
      <c r="D86" t="s">
        <v>152</v>
      </c>
      <c r="E86">
        <v>1.15110948202757E-3</v>
      </c>
      <c r="F86" s="65">
        <v>0.99112207414245945</v>
      </c>
      <c r="G86">
        <v>7.7268163755129775E-3</v>
      </c>
      <c r="H86" s="43"/>
      <c r="I86" s="43"/>
      <c r="J86" s="43"/>
      <c r="K86" s="43"/>
      <c r="L86" s="43"/>
      <c r="M86" s="43"/>
      <c r="P86" s="30"/>
      <c r="Q86" s="30"/>
      <c r="R86" s="30"/>
    </row>
    <row r="87" spans="1:18" x14ac:dyDescent="0.25">
      <c r="A87" t="str">
        <f t="shared" si="1"/>
        <v>RomaniaFlood*RESIDENTIAL</v>
      </c>
      <c r="B87" t="s">
        <v>55</v>
      </c>
      <c r="C87" t="s">
        <v>176</v>
      </c>
      <c r="D87" t="s">
        <v>152</v>
      </c>
      <c r="E87">
        <v>1.8914345411125601E-2</v>
      </c>
      <c r="F87" s="65">
        <v>0.86563942935291838</v>
      </c>
      <c r="G87">
        <v>0.11544622523595602</v>
      </c>
      <c r="H87" s="43"/>
      <c r="I87" s="43"/>
      <c r="J87" s="43"/>
      <c r="K87" s="43"/>
      <c r="L87" s="43"/>
      <c r="M87" s="43"/>
      <c r="P87" s="30"/>
      <c r="Q87" s="30"/>
      <c r="R87" s="30"/>
    </row>
    <row r="88" spans="1:18" x14ac:dyDescent="0.25">
      <c r="A88" t="str">
        <f t="shared" si="1"/>
        <v>SlovakiaFlood*RESIDENTIAL</v>
      </c>
      <c r="B88" t="s">
        <v>57</v>
      </c>
      <c r="C88" t="s">
        <v>176</v>
      </c>
      <c r="D88" t="s">
        <v>152</v>
      </c>
      <c r="E88">
        <v>9.12147942561633E-4</v>
      </c>
      <c r="F88" s="65">
        <v>0.88882438707153733</v>
      </c>
      <c r="G88">
        <v>0.11026346498590105</v>
      </c>
      <c r="H88" s="43"/>
      <c r="I88" s="43"/>
      <c r="J88" s="43"/>
      <c r="K88" s="43"/>
      <c r="L88" s="43"/>
      <c r="M88" s="43"/>
      <c r="P88" s="30"/>
      <c r="Q88" s="30"/>
      <c r="R88" s="30"/>
    </row>
    <row r="89" spans="1:18" x14ac:dyDescent="0.25">
      <c r="A89" t="str">
        <f t="shared" si="1"/>
        <v>SloveniaFlood*RESIDENTIAL</v>
      </c>
      <c r="B89" t="s">
        <v>59</v>
      </c>
      <c r="C89" t="s">
        <v>176</v>
      </c>
      <c r="D89" t="s">
        <v>152</v>
      </c>
      <c r="E89">
        <v>7.5028893732107004E-6</v>
      </c>
      <c r="F89" s="65">
        <v>0.52866054601649781</v>
      </c>
      <c r="G89">
        <v>0.47133195109412895</v>
      </c>
      <c r="H89" s="43"/>
      <c r="I89" s="43"/>
      <c r="J89" s="43"/>
      <c r="K89" s="43"/>
      <c r="L89" s="43"/>
      <c r="M89" s="43"/>
      <c r="P89" s="30"/>
      <c r="Q89" s="30"/>
      <c r="R89" s="30"/>
    </row>
    <row r="90" spans="1:18" x14ac:dyDescent="0.25">
      <c r="A90" t="str">
        <f t="shared" si="1"/>
        <v>SpainFlood*RESIDENTIAL</v>
      </c>
      <c r="B90" t="s">
        <v>61</v>
      </c>
      <c r="C90" t="s">
        <v>176</v>
      </c>
      <c r="D90" t="s">
        <v>152</v>
      </c>
      <c r="E90" s="43">
        <v>0</v>
      </c>
      <c r="F90" s="65">
        <v>0.99927870024373999</v>
      </c>
      <c r="G90" s="43">
        <v>7.2129975626000764E-4</v>
      </c>
      <c r="H90" s="43"/>
      <c r="I90" s="43"/>
      <c r="J90" s="43"/>
      <c r="K90" s="43"/>
      <c r="L90" s="43"/>
      <c r="M90" s="43"/>
      <c r="P90" s="30"/>
      <c r="Q90" s="30"/>
      <c r="R90" s="30"/>
    </row>
    <row r="91" spans="1:18" x14ac:dyDescent="0.25">
      <c r="A91" t="str">
        <f t="shared" si="1"/>
        <v>SwedenFlood*RESIDENTIAL</v>
      </c>
      <c r="B91" t="s">
        <v>63</v>
      </c>
      <c r="C91" t="s">
        <v>176</v>
      </c>
      <c r="D91" t="s">
        <v>152</v>
      </c>
      <c r="E91">
        <v>1.1644496951392599E-5</v>
      </c>
      <c r="F91" s="65">
        <v>0.99997671100609664</v>
      </c>
      <c r="G91">
        <v>1.1644496951966102E-5</v>
      </c>
      <c r="H91" s="43"/>
      <c r="I91" s="43"/>
      <c r="J91" s="43"/>
      <c r="K91" s="43"/>
      <c r="L91" s="43"/>
      <c r="M91" s="43"/>
      <c r="P91" s="30"/>
      <c r="Q91" s="30"/>
      <c r="R91" s="30"/>
    </row>
    <row r="92" spans="1:18" x14ac:dyDescent="0.25">
      <c r="A92" t="str">
        <f t="shared" si="1"/>
        <v>AustriaFlood*COMMERCIAL</v>
      </c>
      <c r="B92" t="s">
        <v>4</v>
      </c>
      <c r="C92" t="s">
        <v>176</v>
      </c>
      <c r="D92" t="s">
        <v>151</v>
      </c>
      <c r="E92">
        <v>2.3735130014383501E-3</v>
      </c>
      <c r="F92" s="65">
        <v>0.13044269312934464</v>
      </c>
      <c r="G92">
        <v>0.86718379386921696</v>
      </c>
      <c r="H92" s="43"/>
      <c r="I92" s="43"/>
      <c r="J92" s="43"/>
      <c r="K92" s="43"/>
      <c r="L92" s="43"/>
      <c r="M92" s="43"/>
      <c r="P92" s="30"/>
      <c r="Q92" s="30"/>
      <c r="R92" s="30"/>
    </row>
    <row r="93" spans="1:18" x14ac:dyDescent="0.25">
      <c r="A93" t="str">
        <f t="shared" si="1"/>
        <v>BelgiumFlood*COMMERCIAL</v>
      </c>
      <c r="B93" t="s">
        <v>7</v>
      </c>
      <c r="C93" t="s">
        <v>176</v>
      </c>
      <c r="D93" t="s">
        <v>151</v>
      </c>
      <c r="E93">
        <v>1.8803578462643099E-2</v>
      </c>
      <c r="F93" s="65">
        <v>0.98119642153735687</v>
      </c>
      <c r="G93">
        <v>3.4694469519536142E-17</v>
      </c>
      <c r="H93" s="43"/>
      <c r="I93" s="43"/>
      <c r="J93" s="43"/>
      <c r="K93" s="43"/>
      <c r="L93" s="43"/>
      <c r="M93" s="43"/>
      <c r="P93" s="30"/>
      <c r="Q93" s="30"/>
      <c r="R93" s="30"/>
    </row>
    <row r="94" spans="1:18" x14ac:dyDescent="0.25">
      <c r="A94" t="str">
        <f t="shared" si="1"/>
        <v>BulgariaFlood*COMMERCIAL</v>
      </c>
      <c r="B94" t="s">
        <v>9</v>
      </c>
      <c r="C94" t="s">
        <v>176</v>
      </c>
      <c r="D94" t="s">
        <v>151</v>
      </c>
      <c r="E94">
        <v>7.1521117065647902E-3</v>
      </c>
      <c r="F94" s="65">
        <v>0.93799326599257415</v>
      </c>
      <c r="G94">
        <v>5.4854622300861057E-2</v>
      </c>
      <c r="H94" s="43"/>
      <c r="I94" s="43"/>
      <c r="J94" s="43"/>
      <c r="K94" s="43"/>
      <c r="L94" s="43"/>
      <c r="M94" s="43"/>
      <c r="P94" s="30"/>
      <c r="Q94" s="30"/>
      <c r="R94" s="30"/>
    </row>
    <row r="95" spans="1:18" x14ac:dyDescent="0.25">
      <c r="A95" t="str">
        <f t="shared" si="1"/>
        <v>CroatiaFlood*COMMERCIAL</v>
      </c>
      <c r="B95" t="s">
        <v>11</v>
      </c>
      <c r="C95" t="s">
        <v>176</v>
      </c>
      <c r="D95" t="s">
        <v>151</v>
      </c>
      <c r="E95">
        <v>1.67689962854283E-2</v>
      </c>
      <c r="F95" s="65">
        <v>0.82386716266436977</v>
      </c>
      <c r="G95">
        <v>0.15936384105020193</v>
      </c>
      <c r="H95" s="43"/>
      <c r="I95" s="43"/>
      <c r="J95" s="43"/>
      <c r="K95" s="43"/>
      <c r="L95" s="43"/>
      <c r="M95" s="43"/>
      <c r="P95" s="30"/>
      <c r="Q95" s="30"/>
      <c r="R95" s="30"/>
    </row>
    <row r="96" spans="1:18" x14ac:dyDescent="0.25">
      <c r="A96" t="str">
        <f t="shared" si="1"/>
        <v>CyprusFlood*COMMERCIAL</v>
      </c>
      <c r="B96" t="s">
        <v>13</v>
      </c>
      <c r="C96" t="s">
        <v>176</v>
      </c>
      <c r="D96" t="s">
        <v>151</v>
      </c>
      <c r="E96">
        <v>0.03</v>
      </c>
      <c r="F96" s="65">
        <v>0.94</v>
      </c>
      <c r="G96">
        <v>3.0000000000000054E-2</v>
      </c>
      <c r="H96" s="43"/>
      <c r="I96" s="43"/>
      <c r="J96" s="43"/>
      <c r="K96" s="43"/>
      <c r="L96" s="43"/>
      <c r="M96" s="43"/>
      <c r="P96" s="30"/>
      <c r="Q96" s="30"/>
      <c r="R96" s="30"/>
    </row>
    <row r="97" spans="1:18" x14ac:dyDescent="0.25">
      <c r="A97" t="str">
        <f t="shared" si="1"/>
        <v>Czech RepublicFlood*COMMERCIAL</v>
      </c>
      <c r="B97" t="s">
        <v>15</v>
      </c>
      <c r="C97" t="s">
        <v>176</v>
      </c>
      <c r="D97" t="s">
        <v>151</v>
      </c>
      <c r="E97">
        <v>6.7072217037808697E-4</v>
      </c>
      <c r="F97" s="65">
        <v>0.12480600804730591</v>
      </c>
      <c r="G97">
        <v>0.87452326978231598</v>
      </c>
      <c r="H97" s="43"/>
      <c r="I97" s="43"/>
      <c r="J97" s="43"/>
      <c r="K97" s="43"/>
      <c r="L97" s="43"/>
      <c r="M97" s="43"/>
      <c r="P97" s="30"/>
      <c r="Q97" s="30"/>
      <c r="R97" s="30"/>
    </row>
    <row r="98" spans="1:18" x14ac:dyDescent="0.25">
      <c r="A98" t="str">
        <f t="shared" si="1"/>
        <v>DenmarkFlood*COMMERCIAL</v>
      </c>
      <c r="B98" t="s">
        <v>17</v>
      </c>
      <c r="C98" t="s">
        <v>176</v>
      </c>
      <c r="D98" t="s">
        <v>151</v>
      </c>
      <c r="E98">
        <v>1.2488223547450101E-2</v>
      </c>
      <c r="F98" s="65">
        <v>0.98751177645254995</v>
      </c>
      <c r="G98">
        <v>-5.0306980803327406E-17</v>
      </c>
      <c r="H98" s="43"/>
      <c r="I98" s="43"/>
      <c r="J98" s="43"/>
      <c r="K98" s="43"/>
      <c r="L98" s="43"/>
      <c r="M98" s="43"/>
      <c r="P98" s="30"/>
      <c r="Q98" s="30"/>
      <c r="R98" s="30"/>
    </row>
    <row r="99" spans="1:18" x14ac:dyDescent="0.25">
      <c r="A99" t="str">
        <f t="shared" si="1"/>
        <v>EstoniaFlood*COMMERCIAL</v>
      </c>
      <c r="B99" t="s">
        <v>19</v>
      </c>
      <c r="C99" t="s">
        <v>176</v>
      </c>
      <c r="D99" t="s">
        <v>151</v>
      </c>
      <c r="E99">
        <v>6.1765781416551098E-3</v>
      </c>
      <c r="F99" s="65">
        <v>0.99137256886850789</v>
      </c>
      <c r="G99">
        <v>2.4508529898370039E-3</v>
      </c>
      <c r="H99" s="43"/>
      <c r="I99" s="43"/>
      <c r="J99" s="43"/>
      <c r="K99" s="43"/>
      <c r="L99" s="43"/>
      <c r="M99" s="43"/>
      <c r="P99" s="30"/>
      <c r="Q99" s="30"/>
      <c r="R99" s="30"/>
    </row>
    <row r="100" spans="1:18" x14ac:dyDescent="0.25">
      <c r="A100" t="str">
        <f t="shared" si="1"/>
        <v>FinlandFlood*COMMERCIAL</v>
      </c>
      <c r="B100" t="s">
        <v>21</v>
      </c>
      <c r="C100" t="s">
        <v>176</v>
      </c>
      <c r="D100" t="s">
        <v>151</v>
      </c>
      <c r="E100">
        <v>2.8218559916037202E-2</v>
      </c>
      <c r="F100" s="65">
        <v>0.62108628333344484</v>
      </c>
      <c r="G100">
        <v>0.35069515675051793</v>
      </c>
      <c r="H100" s="43"/>
      <c r="I100" s="43"/>
      <c r="J100" s="43"/>
      <c r="K100" s="43"/>
      <c r="L100" s="43"/>
      <c r="M100" s="43"/>
      <c r="P100" s="30"/>
      <c r="Q100" s="30"/>
      <c r="R100" s="30"/>
    </row>
    <row r="101" spans="1:18" x14ac:dyDescent="0.25">
      <c r="A101" t="str">
        <f t="shared" si="1"/>
        <v>FranceFlood*COMMERCIAL</v>
      </c>
      <c r="B101" t="s">
        <v>23</v>
      </c>
      <c r="C101" t="s">
        <v>176</v>
      </c>
      <c r="D101" t="s">
        <v>151</v>
      </c>
      <c r="E101">
        <v>8.5313960417754599E-3</v>
      </c>
      <c r="F101" s="65">
        <v>0.89268974132032053</v>
      </c>
      <c r="G101">
        <v>9.8778862637904016E-2</v>
      </c>
      <c r="H101" s="43"/>
      <c r="I101" s="43"/>
      <c r="J101" s="43"/>
      <c r="K101" s="43"/>
      <c r="L101" s="43"/>
      <c r="M101" s="43"/>
      <c r="P101" s="30"/>
      <c r="Q101" s="30"/>
      <c r="R101" s="30"/>
    </row>
    <row r="102" spans="1:18" x14ac:dyDescent="0.25">
      <c r="A102" t="str">
        <f t="shared" si="1"/>
        <v>GermanyFlood*COMMERCIAL</v>
      </c>
      <c r="B102" t="s">
        <v>25</v>
      </c>
      <c r="C102" t="s">
        <v>176</v>
      </c>
      <c r="D102" t="s">
        <v>151</v>
      </c>
      <c r="E102">
        <v>3.4504406648992198E-3</v>
      </c>
      <c r="F102" s="65">
        <v>0.64104692975509381</v>
      </c>
      <c r="G102">
        <v>0.35550262958000695</v>
      </c>
      <c r="H102" s="43"/>
      <c r="I102" s="43"/>
      <c r="J102" s="43"/>
      <c r="K102" s="43"/>
      <c r="L102" s="43"/>
      <c r="M102" s="43"/>
      <c r="P102" s="30"/>
      <c r="Q102" s="30"/>
      <c r="R102" s="30"/>
    </row>
    <row r="103" spans="1:18" x14ac:dyDescent="0.25">
      <c r="A103" t="str">
        <f t="shared" si="1"/>
        <v>GreeceFlood*COMMERCIAL</v>
      </c>
      <c r="B103" t="s">
        <v>27</v>
      </c>
      <c r="C103" t="s">
        <v>176</v>
      </c>
      <c r="D103" t="s">
        <v>151</v>
      </c>
      <c r="E103">
        <v>2.6513315147743299E-2</v>
      </c>
      <c r="F103" s="65">
        <v>0.75238152215397669</v>
      </c>
      <c r="G103">
        <v>0.22110516269828001</v>
      </c>
      <c r="H103" s="43"/>
      <c r="I103" s="43"/>
      <c r="J103" s="43"/>
      <c r="K103" s="43"/>
      <c r="L103" s="43"/>
      <c r="M103" s="43"/>
      <c r="P103" s="30"/>
      <c r="Q103" s="30"/>
      <c r="R103" s="30"/>
    </row>
    <row r="104" spans="1:18" x14ac:dyDescent="0.25">
      <c r="A104" t="str">
        <f t="shared" si="1"/>
        <v>HungaryFlood*COMMERCIAL</v>
      </c>
      <c r="B104" t="s">
        <v>29</v>
      </c>
      <c r="C104" t="s">
        <v>176</v>
      </c>
      <c r="D104" t="s">
        <v>151</v>
      </c>
      <c r="E104">
        <v>3.5882114174343601E-3</v>
      </c>
      <c r="F104" s="65">
        <v>0.73959458936336264</v>
      </c>
      <c r="G104">
        <v>0.25681719921920299</v>
      </c>
      <c r="H104" s="43"/>
      <c r="I104" s="43"/>
      <c r="J104" s="43"/>
      <c r="K104" s="43"/>
      <c r="L104" s="43"/>
      <c r="M104" s="43"/>
      <c r="P104" s="30"/>
      <c r="Q104" s="30"/>
      <c r="R104" s="30"/>
    </row>
    <row r="105" spans="1:18" x14ac:dyDescent="0.25">
      <c r="A105" t="str">
        <f t="shared" si="1"/>
        <v>IcelandFlood*COMMERCIAL</v>
      </c>
      <c r="B105" t="s">
        <v>31</v>
      </c>
      <c r="C105" t="s">
        <v>176</v>
      </c>
      <c r="D105" t="s">
        <v>151</v>
      </c>
      <c r="E105">
        <v>6.3343489313905793E-2</v>
      </c>
      <c r="F105" s="65">
        <v>0.9316758118599322</v>
      </c>
      <c r="G105">
        <v>4.9806988261620055E-3</v>
      </c>
      <c r="H105" s="43"/>
      <c r="I105" s="43"/>
      <c r="J105" s="43"/>
      <c r="K105" s="43"/>
      <c r="L105" s="43"/>
      <c r="M105" s="43"/>
      <c r="P105" s="30"/>
      <c r="Q105" s="30"/>
      <c r="R105" s="30"/>
    </row>
    <row r="106" spans="1:18" x14ac:dyDescent="0.25">
      <c r="A106" t="str">
        <f t="shared" si="1"/>
        <v>IrelandFlood*COMMERCIAL</v>
      </c>
      <c r="B106" t="s">
        <v>33</v>
      </c>
      <c r="C106" t="s">
        <v>176</v>
      </c>
      <c r="D106" t="s">
        <v>151</v>
      </c>
      <c r="E106">
        <v>1.9064983942793601E-2</v>
      </c>
      <c r="F106" s="65">
        <v>0.9471298445110774</v>
      </c>
      <c r="G106">
        <v>3.3805171546128998E-2</v>
      </c>
      <c r="H106" s="43"/>
      <c r="I106" s="43"/>
      <c r="J106" s="43"/>
      <c r="K106" s="43"/>
      <c r="L106" s="43"/>
      <c r="M106" s="43"/>
      <c r="P106" s="30"/>
      <c r="Q106" s="30"/>
      <c r="R106" s="30"/>
    </row>
    <row r="107" spans="1:18" x14ac:dyDescent="0.25">
      <c r="A107" t="str">
        <f t="shared" si="1"/>
        <v>ItalyFlood*COMMERCIAL</v>
      </c>
      <c r="B107" t="s">
        <v>35</v>
      </c>
      <c r="C107" t="s">
        <v>176</v>
      </c>
      <c r="D107" t="s">
        <v>151</v>
      </c>
      <c r="E107">
        <v>2.4307508825778701E-2</v>
      </c>
      <c r="F107" s="65">
        <v>0.31670913118972233</v>
      </c>
      <c r="G107">
        <v>0.65898335998449897</v>
      </c>
      <c r="H107" s="43"/>
      <c r="I107" s="43"/>
      <c r="J107" s="43"/>
      <c r="K107" s="43"/>
      <c r="L107" s="43"/>
      <c r="M107" s="43"/>
      <c r="P107" s="30"/>
      <c r="Q107" s="30"/>
      <c r="R107" s="30"/>
    </row>
    <row r="108" spans="1:18" x14ac:dyDescent="0.25">
      <c r="A108" t="str">
        <f t="shared" si="1"/>
        <v>LatviaFlood*COMMERCIAL</v>
      </c>
      <c r="B108" t="s">
        <v>37</v>
      </c>
      <c r="C108" t="s">
        <v>176</v>
      </c>
      <c r="D108" t="s">
        <v>151</v>
      </c>
      <c r="E108">
        <v>7.3856613724471304E-3</v>
      </c>
      <c r="F108" s="65">
        <v>0.55723706741690093</v>
      </c>
      <c r="G108">
        <v>0.43537727121065195</v>
      </c>
      <c r="H108" s="43"/>
      <c r="I108" s="43"/>
      <c r="J108" s="43"/>
      <c r="K108" s="43"/>
      <c r="L108" s="43"/>
      <c r="M108" s="43"/>
      <c r="P108" s="30"/>
      <c r="Q108" s="30"/>
      <c r="R108" s="30"/>
    </row>
    <row r="109" spans="1:18" x14ac:dyDescent="0.25">
      <c r="A109" t="str">
        <f t="shared" si="1"/>
        <v>LithuaniaFlood*COMMERCIAL</v>
      </c>
      <c r="B109" t="s">
        <v>41</v>
      </c>
      <c r="C109" t="s">
        <v>176</v>
      </c>
      <c r="D109" t="s">
        <v>151</v>
      </c>
      <c r="E109">
        <v>6.1945482629429099E-3</v>
      </c>
      <c r="F109" s="65">
        <v>0.98091989948048219</v>
      </c>
      <c r="G109">
        <v>1.2885552256574897E-2</v>
      </c>
      <c r="H109" s="43"/>
      <c r="I109" s="43"/>
      <c r="J109" s="43"/>
      <c r="K109" s="43"/>
      <c r="L109" s="43"/>
      <c r="M109" s="43"/>
      <c r="P109" s="30"/>
      <c r="Q109" s="30"/>
      <c r="R109" s="30"/>
    </row>
    <row r="110" spans="1:18" x14ac:dyDescent="0.25">
      <c r="A110" t="str">
        <f t="shared" si="1"/>
        <v>LiechtensteinFlood*COMMERCIAL</v>
      </c>
      <c r="B110" t="s">
        <v>39</v>
      </c>
      <c r="C110" t="s">
        <v>176</v>
      </c>
      <c r="D110" t="s">
        <v>151</v>
      </c>
      <c r="E110">
        <v>2.0382477795900599E-4</v>
      </c>
      <c r="F110" s="65">
        <v>0.99978749737614303</v>
      </c>
      <c r="G110">
        <v>8.6778458979633951E-6</v>
      </c>
      <c r="H110" s="43"/>
      <c r="I110" s="43"/>
      <c r="J110" s="43"/>
      <c r="K110" s="43"/>
      <c r="L110" s="43"/>
      <c r="M110" s="43"/>
      <c r="P110" s="30"/>
      <c r="Q110" s="30"/>
      <c r="R110" s="30"/>
    </row>
    <row r="111" spans="1:18" x14ac:dyDescent="0.25">
      <c r="A111" t="str">
        <f t="shared" si="1"/>
        <v>LuxembourgFlood*COMMERCIAL</v>
      </c>
      <c r="B111" t="s">
        <v>43</v>
      </c>
      <c r="C111" t="s">
        <v>176</v>
      </c>
      <c r="D111" t="s">
        <v>151</v>
      </c>
      <c r="E111">
        <v>5.5769060858387696E-3</v>
      </c>
      <c r="F111" s="65">
        <v>0.53442309391416132</v>
      </c>
      <c r="G111">
        <v>0.45999999999999991</v>
      </c>
      <c r="H111" s="43"/>
      <c r="I111" s="43"/>
      <c r="J111" s="43"/>
      <c r="K111" s="43"/>
      <c r="L111" s="43"/>
      <c r="M111" s="43"/>
      <c r="P111" s="30"/>
      <c r="Q111" s="30"/>
      <c r="R111" s="30"/>
    </row>
    <row r="112" spans="1:18" x14ac:dyDescent="0.25">
      <c r="A112" t="str">
        <f t="shared" si="1"/>
        <v>MaltaFlood*COMMERCIAL</v>
      </c>
      <c r="B112" t="s">
        <v>45</v>
      </c>
      <c r="C112" t="s">
        <v>176</v>
      </c>
      <c r="D112" t="s">
        <v>151</v>
      </c>
      <c r="E112">
        <v>1.00324592093928E-2</v>
      </c>
      <c r="F112" s="65">
        <v>0.71234315021048222</v>
      </c>
      <c r="G112">
        <v>0.277624390580125</v>
      </c>
      <c r="H112" s="43"/>
      <c r="I112" s="43"/>
      <c r="J112" s="43"/>
      <c r="K112" s="43"/>
      <c r="L112" s="43"/>
      <c r="M112" s="43"/>
      <c r="P112" s="30"/>
      <c r="Q112" s="30"/>
      <c r="R112" s="30"/>
    </row>
    <row r="113" spans="1:18" x14ac:dyDescent="0.25">
      <c r="A113" t="str">
        <f t="shared" si="1"/>
        <v>NetherlandsFlood*COMMERCIAL</v>
      </c>
      <c r="B113" t="s">
        <v>47</v>
      </c>
      <c r="C113" t="s">
        <v>176</v>
      </c>
      <c r="D113" t="s">
        <v>151</v>
      </c>
      <c r="E113">
        <v>3.48070701489364E-2</v>
      </c>
      <c r="F113" s="65">
        <v>0.5509556300380466</v>
      </c>
      <c r="G113">
        <v>0.41423729981301699</v>
      </c>
      <c r="H113" s="43"/>
      <c r="I113" s="43"/>
      <c r="J113" s="43"/>
      <c r="K113" s="43"/>
      <c r="L113" s="43"/>
      <c r="M113" s="43"/>
      <c r="P113" s="30"/>
      <c r="Q113" s="30"/>
      <c r="R113" s="30"/>
    </row>
    <row r="114" spans="1:18" x14ac:dyDescent="0.25">
      <c r="A114" t="str">
        <f t="shared" si="1"/>
        <v>NorwayFlood*COMMERCIAL</v>
      </c>
      <c r="B114" t="s">
        <v>49</v>
      </c>
      <c r="C114" t="s">
        <v>176</v>
      </c>
      <c r="D114" t="s">
        <v>151</v>
      </c>
      <c r="E114">
        <v>2.6642668938072801E-3</v>
      </c>
      <c r="F114" s="65">
        <v>0.9483091577108107</v>
      </c>
      <c r="G114">
        <v>4.9026575395382022E-2</v>
      </c>
      <c r="H114" s="43"/>
      <c r="I114" s="43"/>
      <c r="J114" s="43"/>
      <c r="K114" s="43"/>
      <c r="L114" s="43"/>
      <c r="M114" s="43"/>
      <c r="P114" s="30"/>
      <c r="Q114" s="30"/>
      <c r="R114" s="30"/>
    </row>
    <row r="115" spans="1:18" x14ac:dyDescent="0.25">
      <c r="A115" t="str">
        <f t="shared" si="1"/>
        <v>PolandFlood*COMMERCIAL</v>
      </c>
      <c r="B115" t="s">
        <v>51</v>
      </c>
      <c r="C115" t="s">
        <v>176</v>
      </c>
      <c r="D115" t="s">
        <v>151</v>
      </c>
      <c r="E115">
        <v>1.9748542690707399E-3</v>
      </c>
      <c r="F115" s="65">
        <v>0.93175958027646721</v>
      </c>
      <c r="G115">
        <v>6.626556545446205E-2</v>
      </c>
      <c r="H115" s="43"/>
      <c r="I115" s="43"/>
      <c r="J115" s="43"/>
      <c r="K115" s="43"/>
      <c r="L115" s="43"/>
      <c r="M115" s="43"/>
      <c r="P115" s="30"/>
      <c r="Q115" s="30"/>
      <c r="R115" s="30"/>
    </row>
    <row r="116" spans="1:18" x14ac:dyDescent="0.25">
      <c r="A116" t="str">
        <f t="shared" si="1"/>
        <v>PortugalFlood*COMMERCIAL</v>
      </c>
      <c r="B116" t="s">
        <v>53</v>
      </c>
      <c r="C116" t="s">
        <v>176</v>
      </c>
      <c r="D116" t="s">
        <v>151</v>
      </c>
      <c r="E116">
        <v>6.2150560004970601E-2</v>
      </c>
      <c r="F116" s="65">
        <v>0.84912613778533541</v>
      </c>
      <c r="G116">
        <v>8.8723302209693988E-2</v>
      </c>
      <c r="H116" s="43"/>
      <c r="I116" s="43"/>
      <c r="J116" s="43"/>
      <c r="K116" s="43"/>
      <c r="L116" s="43"/>
      <c r="M116" s="43"/>
      <c r="P116" s="30"/>
      <c r="Q116" s="30"/>
      <c r="R116" s="30"/>
    </row>
    <row r="117" spans="1:18" x14ac:dyDescent="0.25">
      <c r="A117" t="str">
        <f t="shared" si="1"/>
        <v>RomaniaFlood*COMMERCIAL</v>
      </c>
      <c r="B117" t="s">
        <v>55</v>
      </c>
      <c r="C117" t="s">
        <v>176</v>
      </c>
      <c r="D117" t="s">
        <v>151</v>
      </c>
      <c r="E117">
        <v>8.6714473229561797E-3</v>
      </c>
      <c r="F117" s="65">
        <v>0.79238527075393683</v>
      </c>
      <c r="G117">
        <v>0.19894328192310698</v>
      </c>
      <c r="H117" s="43"/>
      <c r="I117" s="43"/>
      <c r="J117" s="43"/>
      <c r="K117" s="43"/>
      <c r="L117" s="43"/>
      <c r="M117" s="43"/>
      <c r="P117" s="30"/>
      <c r="Q117" s="30"/>
      <c r="R117" s="30"/>
    </row>
    <row r="118" spans="1:18" x14ac:dyDescent="0.25">
      <c r="A118" t="str">
        <f t="shared" si="1"/>
        <v>SlovakiaFlood*COMMERCIAL</v>
      </c>
      <c r="B118" t="s">
        <v>57</v>
      </c>
      <c r="C118" t="s">
        <v>176</v>
      </c>
      <c r="D118" t="s">
        <v>151</v>
      </c>
      <c r="E118">
        <v>1.7858151817431399E-3</v>
      </c>
      <c r="F118" s="65">
        <v>0.41532602543200486</v>
      </c>
      <c r="G118">
        <v>0.58288815938625205</v>
      </c>
      <c r="H118" s="43"/>
      <c r="I118" s="43"/>
      <c r="J118" s="43"/>
      <c r="K118" s="43"/>
      <c r="L118" s="43"/>
      <c r="M118" s="43"/>
      <c r="P118" s="30"/>
      <c r="Q118" s="30"/>
      <c r="R118" s="30"/>
    </row>
    <row r="119" spans="1:18" x14ac:dyDescent="0.25">
      <c r="A119" t="str">
        <f t="shared" si="1"/>
        <v>SloveniaFlood*COMMERCIAL</v>
      </c>
      <c r="B119" t="s">
        <v>59</v>
      </c>
      <c r="C119" t="s">
        <v>176</v>
      </c>
      <c r="D119" t="s">
        <v>151</v>
      </c>
      <c r="E119">
        <v>5.8248090696159699E-4</v>
      </c>
      <c r="F119" s="65">
        <v>0.46761434274347641</v>
      </c>
      <c r="G119">
        <v>0.53180317634956198</v>
      </c>
      <c r="H119" s="43"/>
      <c r="I119" s="43"/>
      <c r="J119" s="43"/>
      <c r="K119" s="43"/>
      <c r="L119" s="43"/>
      <c r="M119" s="43"/>
      <c r="P119" s="30"/>
      <c r="Q119" s="30"/>
      <c r="R119" s="30"/>
    </row>
    <row r="120" spans="1:18" x14ac:dyDescent="0.25">
      <c r="A120" t="str">
        <f t="shared" si="1"/>
        <v>SpainFlood*COMMERCIAL</v>
      </c>
      <c r="B120" t="s">
        <v>61</v>
      </c>
      <c r="C120" t="s">
        <v>176</v>
      </c>
      <c r="D120" t="s">
        <v>151</v>
      </c>
      <c r="E120" s="43">
        <v>7.0000000000000007E-2</v>
      </c>
      <c r="F120" s="65">
        <v>0.81344810611266904</v>
      </c>
      <c r="G120" s="43">
        <v>0.11655189388733095</v>
      </c>
      <c r="H120" s="43"/>
      <c r="I120" s="43"/>
      <c r="J120" s="43"/>
      <c r="K120" s="43"/>
      <c r="L120" s="43"/>
      <c r="M120" s="43"/>
      <c r="P120" s="30"/>
      <c r="Q120" s="30"/>
      <c r="R120" s="30"/>
    </row>
    <row r="121" spans="1:18" x14ac:dyDescent="0.25">
      <c r="A121" t="str">
        <f t="shared" si="1"/>
        <v>SwedenFlood*COMMERCIAL</v>
      </c>
      <c r="B121" t="s">
        <v>63</v>
      </c>
      <c r="C121" t="s">
        <v>176</v>
      </c>
      <c r="D121" t="s">
        <v>151</v>
      </c>
      <c r="E121">
        <v>6.1234866087126201E-2</v>
      </c>
      <c r="F121" s="65">
        <v>0.57909055451682279</v>
      </c>
      <c r="G121">
        <v>0.35967457939605102</v>
      </c>
      <c r="H121" s="43"/>
      <c r="I121" s="43"/>
      <c r="J121" s="43"/>
      <c r="K121" s="43"/>
      <c r="L121" s="43"/>
      <c r="M121" s="43"/>
      <c r="P121" s="30"/>
      <c r="Q121" s="30"/>
      <c r="R121" s="30"/>
    </row>
    <row r="122" spans="1:18" x14ac:dyDescent="0.25">
      <c r="A122" t="str">
        <f t="shared" si="1"/>
        <v>AustriaCoastal floodRESIDENTIAL</v>
      </c>
      <c r="B122" t="s">
        <v>4</v>
      </c>
      <c r="C122" t="s">
        <v>102</v>
      </c>
      <c r="D122" t="s">
        <v>152</v>
      </c>
      <c r="E122">
        <v>0</v>
      </c>
      <c r="F122" s="65">
        <v>0</v>
      </c>
      <c r="G122">
        <v>0</v>
      </c>
      <c r="H122" s="43"/>
      <c r="I122" s="43"/>
      <c r="J122" s="43"/>
      <c r="K122" s="43"/>
      <c r="L122" s="43"/>
      <c r="M122" s="43"/>
      <c r="P122" s="30"/>
      <c r="Q122" s="30"/>
      <c r="R122" s="30"/>
    </row>
    <row r="123" spans="1:18" x14ac:dyDescent="0.25">
      <c r="A123" t="str">
        <f t="shared" si="1"/>
        <v>BelgiumCoastal floodRESIDENTIAL</v>
      </c>
      <c r="B123" t="s">
        <v>7</v>
      </c>
      <c r="C123" t="s">
        <v>102</v>
      </c>
      <c r="D123" t="s">
        <v>152</v>
      </c>
      <c r="E123">
        <v>9.2048707376525703E-4</v>
      </c>
      <c r="F123" s="65">
        <v>0.99907951292623476</v>
      </c>
      <c r="G123">
        <v>-1.5504091066542713E-17</v>
      </c>
      <c r="H123" s="43"/>
      <c r="I123" s="43"/>
      <c r="J123" s="43"/>
      <c r="K123" s="43"/>
      <c r="L123" s="43"/>
      <c r="M123" s="43"/>
      <c r="P123" s="30"/>
      <c r="Q123" s="30"/>
      <c r="R123" s="30"/>
    </row>
    <row r="124" spans="1:18" x14ac:dyDescent="0.25">
      <c r="A124" t="str">
        <f t="shared" si="1"/>
        <v>BulgariaCoastal floodRESIDENTIAL</v>
      </c>
      <c r="B124" t="s">
        <v>9</v>
      </c>
      <c r="C124" t="s">
        <v>102</v>
      </c>
      <c r="D124" t="s">
        <v>152</v>
      </c>
      <c r="E124">
        <v>1.9575773812195999E-2</v>
      </c>
      <c r="F124" s="65">
        <v>0.980424226187804</v>
      </c>
      <c r="G124">
        <v>-3.4694469519536142E-18</v>
      </c>
      <c r="H124" s="43"/>
      <c r="I124" s="43"/>
      <c r="J124" s="43"/>
      <c r="K124" s="43"/>
      <c r="L124" s="43"/>
      <c r="M124" s="43"/>
      <c r="P124" s="30"/>
      <c r="Q124" s="30"/>
      <c r="R124" s="30"/>
    </row>
    <row r="125" spans="1:18" x14ac:dyDescent="0.25">
      <c r="A125" t="str">
        <f t="shared" si="1"/>
        <v>CroatiaCoastal floodRESIDENTIAL</v>
      </c>
      <c r="B125" t="s">
        <v>11</v>
      </c>
      <c r="C125" t="s">
        <v>102</v>
      </c>
      <c r="D125" t="s">
        <v>152</v>
      </c>
      <c r="E125">
        <v>0</v>
      </c>
      <c r="F125" s="65">
        <v>0</v>
      </c>
      <c r="G125">
        <v>0.95346604349864195</v>
      </c>
      <c r="H125" s="43"/>
      <c r="I125" s="43"/>
      <c r="J125" s="43"/>
      <c r="K125" s="43"/>
      <c r="L125" s="43"/>
      <c r="M125" s="43"/>
      <c r="P125" s="30"/>
      <c r="Q125" s="30"/>
      <c r="R125" s="30"/>
    </row>
    <row r="126" spans="1:18" x14ac:dyDescent="0.25">
      <c r="A126" t="str">
        <f t="shared" si="1"/>
        <v>CyprusCoastal floodRESIDENTIAL</v>
      </c>
      <c r="B126" t="s">
        <v>13</v>
      </c>
      <c r="C126" t="s">
        <v>102</v>
      </c>
      <c r="D126" t="s">
        <v>152</v>
      </c>
      <c r="E126">
        <v>0.03</v>
      </c>
      <c r="F126" s="65">
        <v>0.97</v>
      </c>
      <c r="G126">
        <v>2.7755575615628914E-17</v>
      </c>
      <c r="H126" s="43"/>
      <c r="I126" s="43"/>
      <c r="J126" s="43"/>
      <c r="K126" s="43"/>
      <c r="L126" s="43"/>
      <c r="M126" s="43"/>
      <c r="P126" s="30"/>
      <c r="Q126" s="30"/>
      <c r="R126" s="30"/>
    </row>
    <row r="127" spans="1:18" x14ac:dyDescent="0.25">
      <c r="A127" t="str">
        <f t="shared" si="1"/>
        <v>Czech RepublicCoastal floodRESIDENTIAL</v>
      </c>
      <c r="B127" t="s">
        <v>15</v>
      </c>
      <c r="C127" t="s">
        <v>102</v>
      </c>
      <c r="D127" t="s">
        <v>152</v>
      </c>
      <c r="E127">
        <v>0</v>
      </c>
      <c r="F127" s="65">
        <v>0</v>
      </c>
      <c r="G127">
        <v>0</v>
      </c>
      <c r="H127" s="43"/>
      <c r="I127" s="43"/>
      <c r="J127" s="43"/>
      <c r="K127" s="43"/>
      <c r="L127" s="43"/>
      <c r="M127" s="43"/>
      <c r="P127" s="30"/>
      <c r="Q127" s="30"/>
      <c r="R127" s="30"/>
    </row>
    <row r="128" spans="1:18" x14ac:dyDescent="0.25">
      <c r="A128" t="str">
        <f t="shared" si="1"/>
        <v>DenmarkCoastal floodRESIDENTIAL</v>
      </c>
      <c r="B128" t="s">
        <v>17</v>
      </c>
      <c r="C128" t="s">
        <v>102</v>
      </c>
      <c r="D128" t="s">
        <v>152</v>
      </c>
      <c r="E128">
        <v>0</v>
      </c>
      <c r="F128" s="65">
        <v>0</v>
      </c>
      <c r="G128">
        <v>0</v>
      </c>
      <c r="H128" s="43"/>
      <c r="I128" s="43"/>
      <c r="J128" s="43"/>
      <c r="K128" s="43"/>
      <c r="L128" s="43"/>
      <c r="M128" s="43"/>
      <c r="P128" s="30"/>
      <c r="Q128" s="30"/>
      <c r="R128" s="30"/>
    </row>
    <row r="129" spans="1:18" x14ac:dyDescent="0.25">
      <c r="A129" t="str">
        <f t="shared" si="1"/>
        <v>EstoniaCoastal floodRESIDENTIAL</v>
      </c>
      <c r="B129" t="s">
        <v>19</v>
      </c>
      <c r="C129" t="s">
        <v>102</v>
      </c>
      <c r="D129" t="s">
        <v>152</v>
      </c>
      <c r="E129">
        <v>0</v>
      </c>
      <c r="F129" s="65">
        <v>0</v>
      </c>
      <c r="G129">
        <v>0</v>
      </c>
      <c r="H129" s="43"/>
      <c r="I129" s="43"/>
      <c r="J129" s="43"/>
      <c r="K129" s="43"/>
      <c r="L129" s="43"/>
      <c r="M129" s="43"/>
      <c r="P129" s="30"/>
      <c r="Q129" s="30"/>
      <c r="R129" s="30"/>
    </row>
    <row r="130" spans="1:18" x14ac:dyDescent="0.25">
      <c r="A130" t="str">
        <f t="shared" si="1"/>
        <v>FinlandCoastal floodRESIDENTIAL</v>
      </c>
      <c r="B130" t="s">
        <v>21</v>
      </c>
      <c r="C130" t="s">
        <v>102</v>
      </c>
      <c r="D130" t="s">
        <v>152</v>
      </c>
      <c r="E130">
        <v>1.35977383197127E-3</v>
      </c>
      <c r="F130" s="65">
        <v>0.99864022616802872</v>
      </c>
      <c r="G130">
        <v>8.2399365108898337E-18</v>
      </c>
      <c r="H130" s="43"/>
      <c r="I130" s="43"/>
      <c r="J130" s="43"/>
      <c r="K130" s="43"/>
      <c r="L130" s="43"/>
      <c r="M130" s="43"/>
      <c r="P130" s="30"/>
      <c r="Q130" s="30"/>
      <c r="R130" s="30"/>
    </row>
    <row r="131" spans="1:18" x14ac:dyDescent="0.25">
      <c r="A131" t="str">
        <f t="shared" ref="A131:A194" si="2">CONCATENATE(B131,C131,D131)</f>
        <v>FranceCoastal floodRESIDENTIAL</v>
      </c>
      <c r="B131" t="s">
        <v>23</v>
      </c>
      <c r="C131" t="s">
        <v>102</v>
      </c>
      <c r="D131" t="s">
        <v>152</v>
      </c>
      <c r="E131">
        <v>4.4640574940997997E-3</v>
      </c>
      <c r="F131" s="65">
        <v>0.99521131623033621</v>
      </c>
      <c r="G131">
        <v>3.2462627556399323E-4</v>
      </c>
      <c r="H131" s="43"/>
      <c r="I131" s="43"/>
      <c r="J131" s="43"/>
      <c r="K131" s="43"/>
      <c r="L131" s="43"/>
      <c r="M131" s="43"/>
      <c r="P131" s="30"/>
      <c r="Q131" s="30"/>
      <c r="R131" s="30"/>
    </row>
    <row r="132" spans="1:18" x14ac:dyDescent="0.25">
      <c r="A132" t="str">
        <f t="shared" si="2"/>
        <v>GermanyCoastal floodRESIDENTIAL</v>
      </c>
      <c r="B132" t="s">
        <v>25</v>
      </c>
      <c r="C132" t="s">
        <v>102</v>
      </c>
      <c r="D132" t="s">
        <v>152</v>
      </c>
      <c r="E132">
        <v>0</v>
      </c>
      <c r="F132" s="65">
        <v>1</v>
      </c>
      <c r="G132">
        <v>0</v>
      </c>
      <c r="H132" s="43"/>
      <c r="I132" s="43"/>
      <c r="J132" s="43"/>
      <c r="K132" s="43"/>
      <c r="L132" s="43"/>
      <c r="M132" s="43"/>
      <c r="P132" s="30"/>
      <c r="Q132" s="30"/>
      <c r="R132" s="30"/>
    </row>
    <row r="133" spans="1:18" x14ac:dyDescent="0.25">
      <c r="A133" t="str">
        <f t="shared" si="2"/>
        <v>GreeceCoastal floodRESIDENTIAL</v>
      </c>
      <c r="B133" t="s">
        <v>27</v>
      </c>
      <c r="C133" t="s">
        <v>102</v>
      </c>
      <c r="D133" t="s">
        <v>152</v>
      </c>
      <c r="E133">
        <v>0</v>
      </c>
      <c r="F133" s="65">
        <v>1</v>
      </c>
      <c r="G133">
        <v>0</v>
      </c>
      <c r="H133" s="43"/>
      <c r="I133" s="43"/>
      <c r="J133" s="43"/>
      <c r="K133" s="43"/>
      <c r="L133" s="43"/>
      <c r="M133" s="43"/>
      <c r="P133" s="30"/>
      <c r="Q133" s="30"/>
      <c r="R133" s="30"/>
    </row>
    <row r="134" spans="1:18" x14ac:dyDescent="0.25">
      <c r="A134" t="str">
        <f t="shared" si="2"/>
        <v>HungaryCoastal floodRESIDENTIAL</v>
      </c>
      <c r="B134" t="s">
        <v>29</v>
      </c>
      <c r="C134" t="s">
        <v>102</v>
      </c>
      <c r="D134" t="s">
        <v>152</v>
      </c>
      <c r="E134">
        <v>0</v>
      </c>
      <c r="F134" s="65">
        <v>0</v>
      </c>
      <c r="G134">
        <v>0</v>
      </c>
      <c r="H134" s="43"/>
      <c r="I134" s="43"/>
      <c r="J134" s="43"/>
      <c r="K134" s="43"/>
      <c r="L134" s="43"/>
      <c r="M134" s="43"/>
      <c r="P134" s="30"/>
      <c r="Q134" s="30"/>
      <c r="R134" s="30"/>
    </row>
    <row r="135" spans="1:18" x14ac:dyDescent="0.25">
      <c r="A135" t="str">
        <f t="shared" si="2"/>
        <v>IcelandCoastal floodRESIDENTIAL</v>
      </c>
      <c r="B135" t="s">
        <v>31</v>
      </c>
      <c r="C135" t="s">
        <v>102</v>
      </c>
      <c r="D135" t="s">
        <v>152</v>
      </c>
      <c r="E135">
        <v>0</v>
      </c>
      <c r="F135" s="65">
        <v>0</v>
      </c>
      <c r="G135">
        <v>0</v>
      </c>
      <c r="H135" s="43"/>
      <c r="I135" s="43"/>
      <c r="J135" s="43"/>
      <c r="K135" s="43"/>
      <c r="L135" s="43"/>
      <c r="M135" s="43"/>
      <c r="P135" s="30"/>
      <c r="Q135" s="30"/>
      <c r="R135" s="30"/>
    </row>
    <row r="136" spans="1:18" x14ac:dyDescent="0.25">
      <c r="A136" t="str">
        <f t="shared" si="2"/>
        <v>IrelandCoastal floodRESIDENTIAL</v>
      </c>
      <c r="B136" t="s">
        <v>33</v>
      </c>
      <c r="C136" t="s">
        <v>102</v>
      </c>
      <c r="D136" t="s">
        <v>152</v>
      </c>
      <c r="E136">
        <v>5.3929028254211904E-4</v>
      </c>
      <c r="F136" s="65">
        <v>0.99888823205071198</v>
      </c>
      <c r="G136">
        <v>5.7247766674590377E-4</v>
      </c>
      <c r="H136" s="43"/>
      <c r="I136" s="43"/>
      <c r="J136" s="43"/>
      <c r="K136" s="43"/>
      <c r="L136" s="43"/>
      <c r="M136" s="43"/>
      <c r="P136" s="30"/>
      <c r="Q136" s="30"/>
      <c r="R136" s="30"/>
    </row>
    <row r="137" spans="1:18" x14ac:dyDescent="0.25">
      <c r="A137" t="str">
        <f t="shared" si="2"/>
        <v>ItalyCoastal floodRESIDENTIAL</v>
      </c>
      <c r="B137" t="s">
        <v>35</v>
      </c>
      <c r="C137" t="s">
        <v>102</v>
      </c>
      <c r="D137" t="s">
        <v>152</v>
      </c>
      <c r="E137">
        <v>1.13022677732404E-3</v>
      </c>
      <c r="F137" s="65">
        <v>0.99308819509314006</v>
      </c>
      <c r="G137">
        <v>5.7815781295359019E-3</v>
      </c>
      <c r="H137" s="43"/>
      <c r="I137" s="43"/>
      <c r="J137" s="43"/>
      <c r="K137" s="43"/>
      <c r="L137" s="43"/>
      <c r="M137" s="43"/>
      <c r="P137" s="30"/>
      <c r="Q137" s="30"/>
      <c r="R137" s="30"/>
    </row>
    <row r="138" spans="1:18" x14ac:dyDescent="0.25">
      <c r="A138" t="str">
        <f t="shared" si="2"/>
        <v>LatviaCoastal floodRESIDENTIAL</v>
      </c>
      <c r="B138" t="s">
        <v>37</v>
      </c>
      <c r="C138" t="s">
        <v>102</v>
      </c>
      <c r="D138" t="s">
        <v>152</v>
      </c>
      <c r="E138">
        <v>0</v>
      </c>
      <c r="F138" s="65">
        <v>0</v>
      </c>
      <c r="G138">
        <v>0</v>
      </c>
      <c r="H138" s="43"/>
      <c r="I138" s="43"/>
      <c r="J138" s="43"/>
      <c r="K138" s="43"/>
      <c r="L138" s="43"/>
      <c r="M138" s="43"/>
      <c r="P138" s="30"/>
      <c r="Q138" s="30"/>
      <c r="R138" s="30"/>
    </row>
    <row r="139" spans="1:18" x14ac:dyDescent="0.25">
      <c r="A139" t="str">
        <f t="shared" si="2"/>
        <v>LithuaniaCoastal floodRESIDENTIAL</v>
      </c>
      <c r="B139" t="s">
        <v>41</v>
      </c>
      <c r="C139" t="s">
        <v>102</v>
      </c>
      <c r="D139" t="s">
        <v>152</v>
      </c>
      <c r="E139">
        <v>0</v>
      </c>
      <c r="F139" s="65">
        <v>0</v>
      </c>
      <c r="G139">
        <v>0</v>
      </c>
      <c r="H139" s="43"/>
      <c r="I139" s="43"/>
      <c r="J139" s="43"/>
      <c r="K139" s="43"/>
      <c r="L139" s="43"/>
      <c r="M139" s="43"/>
      <c r="P139" s="30"/>
      <c r="Q139" s="30"/>
      <c r="R139" s="30"/>
    </row>
    <row r="140" spans="1:18" x14ac:dyDescent="0.25">
      <c r="A140" t="str">
        <f t="shared" si="2"/>
        <v>LiechtensteinCoastal floodRESIDENTIAL</v>
      </c>
      <c r="B140" t="s">
        <v>39</v>
      </c>
      <c r="C140" t="s">
        <v>102</v>
      </c>
      <c r="D140" t="s">
        <v>152</v>
      </c>
      <c r="E140">
        <v>0</v>
      </c>
      <c r="F140" s="65">
        <v>0</v>
      </c>
      <c r="G140">
        <v>0</v>
      </c>
      <c r="H140" s="43"/>
      <c r="I140" s="43"/>
      <c r="J140" s="43"/>
      <c r="K140" s="43"/>
      <c r="L140" s="43"/>
      <c r="M140" s="43"/>
      <c r="P140" s="30"/>
      <c r="Q140" s="30"/>
      <c r="R140" s="30"/>
    </row>
    <row r="141" spans="1:18" x14ac:dyDescent="0.25">
      <c r="A141" t="str">
        <f t="shared" si="2"/>
        <v>LuxembourgCoastal floodRESIDENTIAL</v>
      </c>
      <c r="B141" t="s">
        <v>43</v>
      </c>
      <c r="C141" t="s">
        <v>102</v>
      </c>
      <c r="D141" t="s">
        <v>152</v>
      </c>
      <c r="E141">
        <v>0</v>
      </c>
      <c r="F141" s="65">
        <v>0</v>
      </c>
      <c r="G141">
        <v>0</v>
      </c>
      <c r="H141" s="43"/>
      <c r="I141" s="43"/>
      <c r="J141" s="43"/>
      <c r="K141" s="43"/>
      <c r="L141" s="43"/>
      <c r="M141" s="43"/>
      <c r="P141" s="30"/>
      <c r="Q141" s="30"/>
      <c r="R141" s="30"/>
    </row>
    <row r="142" spans="1:18" x14ac:dyDescent="0.25">
      <c r="A142" t="str">
        <f t="shared" si="2"/>
        <v>MaltaCoastal floodRESIDENTIAL</v>
      </c>
      <c r="B142" t="s">
        <v>45</v>
      </c>
      <c r="C142" t="s">
        <v>102</v>
      </c>
      <c r="D142" t="s">
        <v>152</v>
      </c>
      <c r="E142">
        <v>0</v>
      </c>
      <c r="F142" s="65">
        <v>1</v>
      </c>
      <c r="G142">
        <v>0</v>
      </c>
      <c r="H142" s="43"/>
      <c r="I142" s="43"/>
      <c r="J142" s="43"/>
      <c r="K142" s="43"/>
      <c r="L142" s="43"/>
      <c r="M142" s="43"/>
      <c r="P142" s="30"/>
      <c r="Q142" s="30"/>
      <c r="R142" s="30"/>
    </row>
    <row r="143" spans="1:18" x14ac:dyDescent="0.25">
      <c r="A143" t="str">
        <f t="shared" si="2"/>
        <v>NetherlandsCoastal floodRESIDENTIAL</v>
      </c>
      <c r="B143" t="s">
        <v>47</v>
      </c>
      <c r="C143" t="s">
        <v>102</v>
      </c>
      <c r="D143" t="s">
        <v>152</v>
      </c>
      <c r="E143">
        <v>0</v>
      </c>
      <c r="F143" s="65">
        <v>0</v>
      </c>
      <c r="G143">
        <v>0</v>
      </c>
      <c r="H143" s="43"/>
      <c r="I143" s="43"/>
      <c r="J143" s="43"/>
      <c r="K143" s="43"/>
      <c r="L143" s="43"/>
      <c r="M143" s="43"/>
      <c r="P143" s="30"/>
      <c r="Q143" s="30"/>
      <c r="R143" s="30"/>
    </row>
    <row r="144" spans="1:18" x14ac:dyDescent="0.25">
      <c r="A144" t="str">
        <f t="shared" si="2"/>
        <v>NorwayCoastal floodRESIDENTIAL</v>
      </c>
      <c r="B144" t="s">
        <v>49</v>
      </c>
      <c r="C144" t="s">
        <v>102</v>
      </c>
      <c r="D144" t="s">
        <v>152</v>
      </c>
      <c r="E144">
        <v>1.62078352136182E-3</v>
      </c>
      <c r="F144" s="65">
        <v>0.97221634425124914</v>
      </c>
      <c r="G144">
        <v>2.6162872227389038E-2</v>
      </c>
      <c r="H144" s="43"/>
      <c r="I144" s="43"/>
      <c r="J144" s="43"/>
      <c r="K144" s="43"/>
      <c r="L144" s="43"/>
      <c r="M144" s="43"/>
      <c r="P144" s="30"/>
      <c r="Q144" s="30"/>
      <c r="R144" s="30"/>
    </row>
    <row r="145" spans="1:18" x14ac:dyDescent="0.25">
      <c r="A145" t="str">
        <f t="shared" si="2"/>
        <v>PolandCoastal floodRESIDENTIAL</v>
      </c>
      <c r="B145" t="s">
        <v>51</v>
      </c>
      <c r="C145" t="s">
        <v>102</v>
      </c>
      <c r="D145" t="s">
        <v>152</v>
      </c>
      <c r="E145">
        <v>0</v>
      </c>
      <c r="F145" s="65">
        <v>0</v>
      </c>
      <c r="G145">
        <v>0</v>
      </c>
      <c r="H145" s="43"/>
      <c r="I145" s="43"/>
      <c r="J145" s="43"/>
      <c r="K145" s="43"/>
      <c r="L145" s="43"/>
      <c r="M145" s="43"/>
      <c r="P145" s="30"/>
      <c r="Q145" s="30"/>
      <c r="R145" s="30"/>
    </row>
    <row r="146" spans="1:18" x14ac:dyDescent="0.25">
      <c r="A146" t="str">
        <f t="shared" si="2"/>
        <v>PortugalCoastal floodRESIDENTIAL</v>
      </c>
      <c r="B146" t="s">
        <v>53</v>
      </c>
      <c r="C146" t="s">
        <v>102</v>
      </c>
      <c r="D146" t="s">
        <v>152</v>
      </c>
      <c r="E146">
        <v>0</v>
      </c>
      <c r="F146" s="65">
        <v>1</v>
      </c>
      <c r="G146">
        <v>0</v>
      </c>
      <c r="H146" s="43"/>
      <c r="I146" s="43"/>
      <c r="J146" s="43"/>
      <c r="K146" s="43"/>
      <c r="L146" s="43"/>
      <c r="M146" s="43"/>
      <c r="P146" s="30"/>
      <c r="Q146" s="30"/>
      <c r="R146" s="30"/>
    </row>
    <row r="147" spans="1:18" x14ac:dyDescent="0.25">
      <c r="A147" t="str">
        <f t="shared" si="2"/>
        <v>RomaniaCoastal floodRESIDENTIAL</v>
      </c>
      <c r="B147" t="s">
        <v>55</v>
      </c>
      <c r="C147" t="s">
        <v>102</v>
      </c>
      <c r="D147" t="s">
        <v>152</v>
      </c>
      <c r="E147">
        <v>0</v>
      </c>
      <c r="F147" s="65">
        <v>1</v>
      </c>
      <c r="G147">
        <v>0</v>
      </c>
      <c r="H147" s="43"/>
      <c r="I147" s="43"/>
      <c r="J147" s="43"/>
      <c r="K147" s="43"/>
      <c r="L147" s="43"/>
      <c r="M147" s="43"/>
      <c r="P147" s="30"/>
      <c r="Q147" s="30"/>
      <c r="R147" s="30"/>
    </row>
    <row r="148" spans="1:18" x14ac:dyDescent="0.25">
      <c r="A148" t="str">
        <f t="shared" si="2"/>
        <v>SlovakiaCoastal floodRESIDENTIAL</v>
      </c>
      <c r="B148" t="s">
        <v>57</v>
      </c>
      <c r="C148" t="s">
        <v>102</v>
      </c>
      <c r="D148" t="s">
        <v>152</v>
      </c>
      <c r="E148">
        <v>0</v>
      </c>
      <c r="F148" s="65">
        <v>0</v>
      </c>
      <c r="G148">
        <v>0</v>
      </c>
      <c r="H148" s="43"/>
      <c r="I148" s="43"/>
      <c r="J148" s="43"/>
      <c r="K148" s="43"/>
      <c r="L148" s="43"/>
      <c r="M148" s="43"/>
      <c r="P148" s="30"/>
      <c r="Q148" s="30"/>
      <c r="R148" s="30"/>
    </row>
    <row r="149" spans="1:18" x14ac:dyDescent="0.25">
      <c r="A149" t="str">
        <f t="shared" si="2"/>
        <v>SloveniaCoastal floodRESIDENTIAL</v>
      </c>
      <c r="B149" t="s">
        <v>59</v>
      </c>
      <c r="C149" t="s">
        <v>102</v>
      </c>
      <c r="D149" t="s">
        <v>152</v>
      </c>
      <c r="E149">
        <v>0</v>
      </c>
      <c r="F149" s="65">
        <v>1</v>
      </c>
      <c r="G149">
        <v>0</v>
      </c>
      <c r="H149" s="43"/>
      <c r="I149" s="43"/>
      <c r="J149" s="43"/>
      <c r="K149" s="43"/>
      <c r="L149" s="43"/>
      <c r="M149" s="43"/>
      <c r="P149" s="30"/>
      <c r="Q149" s="30"/>
      <c r="R149" s="30"/>
    </row>
    <row r="150" spans="1:18" x14ac:dyDescent="0.25">
      <c r="A150" t="str">
        <f t="shared" si="2"/>
        <v>SpainCoastal floodRESIDENTIAL</v>
      </c>
      <c r="B150" t="s">
        <v>61</v>
      </c>
      <c r="C150" t="s">
        <v>102</v>
      </c>
      <c r="D150" t="s">
        <v>152</v>
      </c>
      <c r="E150">
        <v>0</v>
      </c>
      <c r="F150" s="65">
        <v>1</v>
      </c>
      <c r="G150">
        <v>0</v>
      </c>
      <c r="H150" s="43"/>
      <c r="I150" s="43"/>
      <c r="J150" s="43"/>
      <c r="K150" s="43"/>
      <c r="L150" s="43"/>
      <c r="M150" s="43"/>
      <c r="P150" s="30"/>
      <c r="Q150" s="30"/>
      <c r="R150" s="30"/>
    </row>
    <row r="151" spans="1:18" x14ac:dyDescent="0.25">
      <c r="A151" t="str">
        <f t="shared" si="2"/>
        <v>SwedenCoastal floodRESIDENTIAL</v>
      </c>
      <c r="B151" t="s">
        <v>63</v>
      </c>
      <c r="C151" t="s">
        <v>102</v>
      </c>
      <c r="D151" t="s">
        <v>152</v>
      </c>
      <c r="E151">
        <v>0</v>
      </c>
      <c r="F151" s="65">
        <v>0</v>
      </c>
      <c r="G151">
        <v>0</v>
      </c>
      <c r="H151" s="43"/>
      <c r="I151" s="43"/>
      <c r="J151" s="43"/>
      <c r="K151" s="43"/>
      <c r="L151" s="43"/>
      <c r="M151" s="43"/>
      <c r="P151" s="30"/>
      <c r="Q151" s="30"/>
      <c r="R151" s="30"/>
    </row>
    <row r="152" spans="1:18" x14ac:dyDescent="0.25">
      <c r="A152" t="str">
        <f t="shared" si="2"/>
        <v>AustriaCoastal floodCOMMERCIAL</v>
      </c>
      <c r="B152" t="s">
        <v>4</v>
      </c>
      <c r="C152" t="s">
        <v>102</v>
      </c>
      <c r="D152" t="s">
        <v>151</v>
      </c>
      <c r="E152">
        <v>0</v>
      </c>
      <c r="F152" s="65">
        <v>0</v>
      </c>
      <c r="G152">
        <v>0</v>
      </c>
      <c r="H152" s="43"/>
      <c r="I152" s="43"/>
      <c r="J152" s="43"/>
      <c r="K152" s="43"/>
      <c r="L152" s="43"/>
      <c r="M152" s="43"/>
      <c r="P152" s="30"/>
      <c r="Q152" s="30"/>
      <c r="R152" s="30"/>
    </row>
    <row r="153" spans="1:18" x14ac:dyDescent="0.25">
      <c r="A153" t="str">
        <f t="shared" si="2"/>
        <v>BelgiumCoastal floodCOMMERCIAL</v>
      </c>
      <c r="B153" t="s">
        <v>7</v>
      </c>
      <c r="C153" t="s">
        <v>102</v>
      </c>
      <c r="D153" t="s">
        <v>151</v>
      </c>
      <c r="E153">
        <v>6.3816999999999999E-2</v>
      </c>
      <c r="F153" s="65">
        <v>0.93618299999999999</v>
      </c>
      <c r="G153">
        <v>1.3877787807814457E-17</v>
      </c>
      <c r="H153" s="43"/>
      <c r="I153" s="43"/>
      <c r="J153" s="43"/>
      <c r="K153" s="43"/>
      <c r="L153" s="43"/>
      <c r="M153" s="43"/>
      <c r="P153" s="30"/>
      <c r="Q153" s="30"/>
      <c r="R153" s="30"/>
    </row>
    <row r="154" spans="1:18" x14ac:dyDescent="0.25">
      <c r="A154" t="str">
        <f t="shared" si="2"/>
        <v>BulgariaCoastal floodCOMMERCIAL</v>
      </c>
      <c r="B154" t="s">
        <v>9</v>
      </c>
      <c r="C154" t="s">
        <v>102</v>
      </c>
      <c r="D154" t="s">
        <v>151</v>
      </c>
      <c r="E154">
        <v>1.12668666449554E-2</v>
      </c>
      <c r="F154" s="65">
        <v>0.96477208317784469</v>
      </c>
      <c r="G154">
        <v>2.3961050177199912E-2</v>
      </c>
      <c r="H154" s="43"/>
      <c r="I154" s="43"/>
      <c r="J154" s="43"/>
      <c r="K154" s="43"/>
      <c r="L154" s="43"/>
      <c r="M154" s="43"/>
      <c r="P154" s="30"/>
      <c r="Q154" s="30"/>
      <c r="R154" s="30"/>
    </row>
    <row r="155" spans="1:18" x14ac:dyDescent="0.25">
      <c r="A155" t="str">
        <f t="shared" si="2"/>
        <v>CroatiaCoastal floodCOMMERCIAL</v>
      </c>
      <c r="B155" t="s">
        <v>11</v>
      </c>
      <c r="C155" t="s">
        <v>102</v>
      </c>
      <c r="D155" t="s">
        <v>151</v>
      </c>
      <c r="E155">
        <v>8.4706763537805901E-2</v>
      </c>
      <c r="F155" s="65">
        <v>0.73202417472244707</v>
      </c>
      <c r="G155">
        <v>0.18326906173974702</v>
      </c>
      <c r="H155" s="43"/>
      <c r="I155" s="43"/>
      <c r="J155" s="43"/>
      <c r="K155" s="43"/>
      <c r="L155" s="43"/>
      <c r="M155" s="43"/>
      <c r="P155" s="30"/>
      <c r="Q155" s="30"/>
      <c r="R155" s="30"/>
    </row>
    <row r="156" spans="1:18" x14ac:dyDescent="0.25">
      <c r="A156" t="str">
        <f t="shared" si="2"/>
        <v>CyprusCoastal floodCOMMERCIAL</v>
      </c>
      <c r="B156" t="s">
        <v>13</v>
      </c>
      <c r="C156" t="s">
        <v>102</v>
      </c>
      <c r="D156" t="s">
        <v>151</v>
      </c>
      <c r="E156">
        <v>2.1808000000000001E-2</v>
      </c>
      <c r="F156" s="65">
        <v>0.72819199999999995</v>
      </c>
      <c r="G156">
        <v>0.25000000000000006</v>
      </c>
      <c r="H156" s="43"/>
      <c r="I156" s="43"/>
      <c r="J156" s="43"/>
      <c r="K156" s="43"/>
      <c r="L156" s="43"/>
      <c r="M156" s="43"/>
      <c r="P156" s="30"/>
      <c r="Q156" s="30"/>
      <c r="R156" s="30"/>
    </row>
    <row r="157" spans="1:18" x14ac:dyDescent="0.25">
      <c r="A157" t="str">
        <f t="shared" si="2"/>
        <v>Czech RepublicCoastal floodCOMMERCIAL</v>
      </c>
      <c r="B157" t="s">
        <v>15</v>
      </c>
      <c r="C157" t="s">
        <v>102</v>
      </c>
      <c r="D157" t="s">
        <v>151</v>
      </c>
      <c r="E157">
        <v>0</v>
      </c>
      <c r="F157" s="65">
        <v>0</v>
      </c>
      <c r="G157">
        <v>0</v>
      </c>
      <c r="H157" s="43"/>
      <c r="I157" s="43"/>
      <c r="J157" s="43"/>
      <c r="K157" s="43"/>
      <c r="L157" s="43"/>
      <c r="M157" s="43"/>
      <c r="P157" s="30"/>
      <c r="Q157" s="30"/>
      <c r="R157" s="30"/>
    </row>
    <row r="158" spans="1:18" x14ac:dyDescent="0.25">
      <c r="A158" t="str">
        <f t="shared" si="2"/>
        <v>DenmarkCoastal floodCOMMERCIAL</v>
      </c>
      <c r="B158" t="s">
        <v>17</v>
      </c>
      <c r="C158" t="s">
        <v>102</v>
      </c>
      <c r="D158" t="s">
        <v>151</v>
      </c>
      <c r="E158">
        <v>2.8514999999999999E-2</v>
      </c>
      <c r="F158" s="65">
        <v>0.55681200000000008</v>
      </c>
      <c r="G158">
        <v>0.4146729999999999</v>
      </c>
      <c r="H158" s="43"/>
      <c r="I158" s="43"/>
      <c r="J158" s="43"/>
      <c r="K158" s="43"/>
      <c r="L158" s="43"/>
      <c r="M158" s="43"/>
      <c r="P158" s="30"/>
      <c r="Q158" s="30"/>
      <c r="R158" s="30"/>
    </row>
    <row r="159" spans="1:18" x14ac:dyDescent="0.25">
      <c r="A159" t="str">
        <f t="shared" si="2"/>
        <v>EstoniaCoastal floodCOMMERCIAL</v>
      </c>
      <c r="B159" t="s">
        <v>19</v>
      </c>
      <c r="C159" t="s">
        <v>102</v>
      </c>
      <c r="D159" t="s">
        <v>151</v>
      </c>
      <c r="E159">
        <v>0</v>
      </c>
      <c r="F159" s="65">
        <v>0</v>
      </c>
      <c r="G159">
        <v>0</v>
      </c>
      <c r="H159" s="43"/>
      <c r="I159" s="43"/>
      <c r="J159" s="43"/>
      <c r="K159" s="43"/>
      <c r="L159" s="43"/>
      <c r="M159" s="43"/>
      <c r="P159" s="30"/>
      <c r="Q159" s="30"/>
      <c r="R159" s="30"/>
    </row>
    <row r="160" spans="1:18" x14ac:dyDescent="0.25">
      <c r="A160" t="str">
        <f t="shared" si="2"/>
        <v>FinlandCoastal floodCOMMERCIAL</v>
      </c>
      <c r="B160" t="s">
        <v>21</v>
      </c>
      <c r="C160" t="s">
        <v>102</v>
      </c>
      <c r="D160" t="s">
        <v>151</v>
      </c>
      <c r="E160">
        <v>3.0463E-2</v>
      </c>
      <c r="F160" s="65">
        <v>0.75649199999999994</v>
      </c>
      <c r="G160">
        <v>0.21304500000000007</v>
      </c>
      <c r="H160" s="43"/>
      <c r="I160" s="43"/>
      <c r="J160" s="43"/>
      <c r="K160" s="43"/>
      <c r="L160" s="43"/>
      <c r="M160" s="43"/>
      <c r="P160" s="30"/>
      <c r="Q160" s="30"/>
      <c r="R160" s="30"/>
    </row>
    <row r="161" spans="1:18" x14ac:dyDescent="0.25">
      <c r="A161" t="str">
        <f t="shared" si="2"/>
        <v>FranceCoastal floodCOMMERCIAL</v>
      </c>
      <c r="B161" t="s">
        <v>23</v>
      </c>
      <c r="C161" t="s">
        <v>102</v>
      </c>
      <c r="D161" t="s">
        <v>151</v>
      </c>
      <c r="E161">
        <v>9.5291692702772508E-3</v>
      </c>
      <c r="F161" s="65">
        <v>0.93295951708032276</v>
      </c>
      <c r="G161">
        <v>5.7511313649399987E-2</v>
      </c>
      <c r="H161" s="43"/>
      <c r="I161" s="43"/>
      <c r="J161" s="43"/>
      <c r="K161" s="43"/>
      <c r="L161" s="43"/>
      <c r="M161" s="43"/>
      <c r="P161" s="30"/>
      <c r="Q161" s="30"/>
      <c r="R161" s="30"/>
    </row>
    <row r="162" spans="1:18" x14ac:dyDescent="0.25">
      <c r="A162" t="str">
        <f t="shared" si="2"/>
        <v>GermanyCoastal floodCOMMERCIAL</v>
      </c>
      <c r="B162" t="s">
        <v>25</v>
      </c>
      <c r="C162" t="s">
        <v>102</v>
      </c>
      <c r="D162" t="s">
        <v>151</v>
      </c>
      <c r="E162">
        <v>2.8772209893955299E-2</v>
      </c>
      <c r="F162" s="65">
        <v>0.74977324271485368</v>
      </c>
      <c r="G162">
        <v>0.22145454739119103</v>
      </c>
      <c r="H162" s="43"/>
      <c r="I162" s="43"/>
      <c r="J162" s="43"/>
      <c r="K162" s="43"/>
      <c r="L162" s="43"/>
      <c r="M162" s="43"/>
      <c r="P162" s="30"/>
      <c r="Q162" s="30"/>
      <c r="R162" s="30"/>
    </row>
    <row r="163" spans="1:18" x14ac:dyDescent="0.25">
      <c r="A163" t="str">
        <f t="shared" si="2"/>
        <v>GreeceCoastal floodCOMMERCIAL</v>
      </c>
      <c r="B163" t="s">
        <v>27</v>
      </c>
      <c r="C163" t="s">
        <v>102</v>
      </c>
      <c r="D163" t="s">
        <v>151</v>
      </c>
      <c r="E163">
        <v>8.9061565798409806E-2</v>
      </c>
      <c r="F163" s="65">
        <v>0.69577988632481613</v>
      </c>
      <c r="G163">
        <v>0.21515854787677408</v>
      </c>
      <c r="H163" s="43"/>
      <c r="I163" s="43"/>
      <c r="J163" s="43"/>
      <c r="K163" s="43"/>
      <c r="L163" s="43"/>
      <c r="M163" s="43"/>
      <c r="P163" s="30"/>
      <c r="Q163" s="30"/>
      <c r="R163" s="30"/>
    </row>
    <row r="164" spans="1:18" x14ac:dyDescent="0.25">
      <c r="A164" t="str">
        <f t="shared" si="2"/>
        <v>HungaryCoastal floodCOMMERCIAL</v>
      </c>
      <c r="B164" t="s">
        <v>29</v>
      </c>
      <c r="C164" t="s">
        <v>102</v>
      </c>
      <c r="D164" t="s">
        <v>151</v>
      </c>
      <c r="E164">
        <v>0</v>
      </c>
      <c r="F164" s="65">
        <v>0</v>
      </c>
      <c r="G164">
        <v>0</v>
      </c>
      <c r="H164" s="43"/>
      <c r="I164" s="43"/>
      <c r="J164" s="43"/>
      <c r="K164" s="43"/>
      <c r="L164" s="43"/>
      <c r="M164" s="43"/>
      <c r="P164" s="30"/>
      <c r="Q164" s="30"/>
      <c r="R164" s="30"/>
    </row>
    <row r="165" spans="1:18" x14ac:dyDescent="0.25">
      <c r="A165" t="str">
        <f t="shared" si="2"/>
        <v>IcelandCoastal floodCOMMERCIAL</v>
      </c>
      <c r="B165" t="s">
        <v>31</v>
      </c>
      <c r="C165" t="s">
        <v>102</v>
      </c>
      <c r="D165" t="s">
        <v>151</v>
      </c>
      <c r="E165">
        <v>0</v>
      </c>
      <c r="F165" s="65">
        <v>0</v>
      </c>
      <c r="G165">
        <v>0</v>
      </c>
      <c r="H165" s="43"/>
      <c r="I165" s="43"/>
      <c r="J165" s="43"/>
      <c r="K165" s="43"/>
      <c r="L165" s="43"/>
      <c r="M165" s="43"/>
      <c r="P165" s="30"/>
      <c r="Q165" s="30"/>
      <c r="R165" s="30"/>
    </row>
    <row r="166" spans="1:18" x14ac:dyDescent="0.25">
      <c r="A166" t="str">
        <f t="shared" si="2"/>
        <v>IrelandCoastal floodCOMMERCIAL</v>
      </c>
      <c r="B166" t="s">
        <v>33</v>
      </c>
      <c r="C166" t="s">
        <v>102</v>
      </c>
      <c r="D166" t="s">
        <v>151</v>
      </c>
      <c r="E166">
        <v>1.80199662021184E-2</v>
      </c>
      <c r="F166" s="65">
        <v>0.97041792097508661</v>
      </c>
      <c r="G166">
        <v>1.1562112822794988E-2</v>
      </c>
      <c r="H166" s="43"/>
      <c r="I166" s="43"/>
      <c r="J166" s="43"/>
      <c r="K166" s="43"/>
      <c r="L166" s="43"/>
      <c r="M166" s="43"/>
      <c r="P166" s="30"/>
      <c r="Q166" s="30"/>
      <c r="R166" s="30"/>
    </row>
    <row r="167" spans="1:18" x14ac:dyDescent="0.25">
      <c r="A167" t="str">
        <f t="shared" si="2"/>
        <v>ItalyCoastal floodCOMMERCIAL</v>
      </c>
      <c r="B167" t="s">
        <v>35</v>
      </c>
      <c r="C167" t="s">
        <v>102</v>
      </c>
      <c r="D167" t="s">
        <v>151</v>
      </c>
      <c r="E167">
        <v>1.0768670067992E-2</v>
      </c>
      <c r="F167" s="65">
        <v>0.80046915064923307</v>
      </c>
      <c r="G167">
        <v>0.18876217928277492</v>
      </c>
      <c r="H167" s="43"/>
      <c r="I167" s="43"/>
      <c r="J167" s="43"/>
      <c r="K167" s="43"/>
      <c r="L167" s="43"/>
      <c r="M167" s="43"/>
      <c r="P167" s="30"/>
      <c r="Q167" s="30"/>
      <c r="R167" s="30"/>
    </row>
    <row r="168" spans="1:18" x14ac:dyDescent="0.25">
      <c r="A168" t="str">
        <f t="shared" si="2"/>
        <v>LatviaCoastal floodCOMMERCIAL</v>
      </c>
      <c r="B168" t="s">
        <v>37</v>
      </c>
      <c r="C168" t="s">
        <v>102</v>
      </c>
      <c r="D168" t="s">
        <v>151</v>
      </c>
      <c r="E168">
        <v>0</v>
      </c>
      <c r="F168" s="65">
        <v>0</v>
      </c>
      <c r="G168">
        <v>0</v>
      </c>
      <c r="H168" s="43"/>
      <c r="I168" s="43"/>
      <c r="J168" s="43"/>
      <c r="K168" s="43"/>
      <c r="L168" s="43"/>
      <c r="M168" s="43"/>
      <c r="P168" s="30"/>
      <c r="Q168" s="30"/>
      <c r="R168" s="30"/>
    </row>
    <row r="169" spans="1:18" x14ac:dyDescent="0.25">
      <c r="A169" t="str">
        <f t="shared" si="2"/>
        <v>LithuaniaCoastal floodCOMMERCIAL</v>
      </c>
      <c r="B169" t="s">
        <v>41</v>
      </c>
      <c r="C169" t="s">
        <v>102</v>
      </c>
      <c r="D169" t="s">
        <v>151</v>
      </c>
      <c r="E169">
        <v>0</v>
      </c>
      <c r="F169" s="65">
        <v>0</v>
      </c>
      <c r="G169">
        <v>0</v>
      </c>
      <c r="H169" s="43"/>
      <c r="I169" s="43"/>
      <c r="J169" s="43"/>
      <c r="K169" s="43"/>
      <c r="L169" s="43"/>
      <c r="M169" s="43"/>
      <c r="P169" s="30"/>
      <c r="Q169" s="30"/>
      <c r="R169" s="30"/>
    </row>
    <row r="170" spans="1:18" x14ac:dyDescent="0.25">
      <c r="A170" t="str">
        <f t="shared" si="2"/>
        <v>LiechtensteinCoastal floodCOMMERCIAL</v>
      </c>
      <c r="B170" t="s">
        <v>39</v>
      </c>
      <c r="C170" t="s">
        <v>102</v>
      </c>
      <c r="D170" t="s">
        <v>151</v>
      </c>
      <c r="E170">
        <v>0</v>
      </c>
      <c r="F170" s="65">
        <v>0</v>
      </c>
      <c r="G170">
        <v>0</v>
      </c>
      <c r="H170" s="43"/>
      <c r="I170" s="43"/>
      <c r="J170" s="43"/>
      <c r="K170" s="43"/>
      <c r="L170" s="43"/>
      <c r="M170" s="43"/>
      <c r="P170" s="30"/>
      <c r="Q170" s="30"/>
      <c r="R170" s="30"/>
    </row>
    <row r="171" spans="1:18" x14ac:dyDescent="0.25">
      <c r="A171" t="str">
        <f t="shared" si="2"/>
        <v>LuxembourgCoastal floodCOMMERCIAL</v>
      </c>
      <c r="B171" t="s">
        <v>43</v>
      </c>
      <c r="C171" t="s">
        <v>102</v>
      </c>
      <c r="D171" t="s">
        <v>151</v>
      </c>
      <c r="E171">
        <v>0</v>
      </c>
      <c r="F171" s="65">
        <v>0</v>
      </c>
      <c r="G171">
        <v>0</v>
      </c>
      <c r="H171" s="43"/>
      <c r="I171" s="43"/>
      <c r="J171" s="43"/>
      <c r="K171" s="43"/>
      <c r="L171" s="43"/>
      <c r="M171" s="43"/>
      <c r="P171" s="30"/>
      <c r="Q171" s="30"/>
      <c r="R171" s="30"/>
    </row>
    <row r="172" spans="1:18" x14ac:dyDescent="0.25">
      <c r="A172" t="str">
        <f t="shared" si="2"/>
        <v>MaltaCoastal floodCOMMERCIAL</v>
      </c>
      <c r="B172" t="s">
        <v>45</v>
      </c>
      <c r="C172" t="s">
        <v>102</v>
      </c>
      <c r="D172" t="s">
        <v>151</v>
      </c>
      <c r="E172">
        <v>6.7878604766105303E-3</v>
      </c>
      <c r="F172" s="65">
        <v>0.99251510844365454</v>
      </c>
      <c r="G172">
        <v>6.9703107973493293E-4</v>
      </c>
      <c r="H172" s="43"/>
      <c r="I172" s="43"/>
      <c r="J172" s="43"/>
      <c r="K172" s="43"/>
      <c r="L172" s="43"/>
      <c r="M172" s="43"/>
      <c r="P172" s="30"/>
      <c r="Q172" s="30"/>
      <c r="R172" s="30"/>
    </row>
    <row r="173" spans="1:18" x14ac:dyDescent="0.25">
      <c r="A173" t="str">
        <f t="shared" si="2"/>
        <v>NetherlandsCoastal floodCOMMERCIAL</v>
      </c>
      <c r="B173" t="s">
        <v>47</v>
      </c>
      <c r="C173" t="s">
        <v>102</v>
      </c>
      <c r="D173" t="s">
        <v>151</v>
      </c>
      <c r="E173">
        <v>0</v>
      </c>
      <c r="F173" s="65">
        <v>0</v>
      </c>
      <c r="G173">
        <v>0</v>
      </c>
      <c r="H173" s="43"/>
      <c r="I173" s="43"/>
      <c r="J173" s="43"/>
      <c r="K173" s="43"/>
      <c r="L173" s="43"/>
      <c r="M173" s="43"/>
      <c r="P173" s="30"/>
      <c r="Q173" s="30"/>
      <c r="R173" s="30"/>
    </row>
    <row r="174" spans="1:18" x14ac:dyDescent="0.25">
      <c r="A174" t="str">
        <f t="shared" si="2"/>
        <v>NorwayCoastal floodCOMMERCIAL</v>
      </c>
      <c r="B174" t="s">
        <v>49</v>
      </c>
      <c r="C174" t="s">
        <v>102</v>
      </c>
      <c r="D174" t="s">
        <v>151</v>
      </c>
      <c r="E174">
        <v>1.90658493904414E-3</v>
      </c>
      <c r="F174" s="65">
        <v>0.95300568319121581</v>
      </c>
      <c r="G174">
        <v>4.508773186974005E-2</v>
      </c>
      <c r="H174" s="43"/>
      <c r="I174" s="43"/>
      <c r="J174" s="43"/>
      <c r="K174" s="43"/>
      <c r="L174" s="43"/>
      <c r="M174" s="43"/>
      <c r="P174" s="30"/>
      <c r="Q174" s="30"/>
      <c r="R174" s="30"/>
    </row>
    <row r="175" spans="1:18" x14ac:dyDescent="0.25">
      <c r="A175" t="str">
        <f t="shared" si="2"/>
        <v>PolandCoastal floodCOMMERCIAL</v>
      </c>
      <c r="B175" t="s">
        <v>51</v>
      </c>
      <c r="C175" t="s">
        <v>102</v>
      </c>
      <c r="D175" t="s">
        <v>151</v>
      </c>
      <c r="E175">
        <v>3.1812E-2</v>
      </c>
      <c r="F175" s="65">
        <v>0.69264400000000004</v>
      </c>
      <c r="G175">
        <v>0.27554399999999996</v>
      </c>
      <c r="H175" s="43"/>
      <c r="I175" s="43"/>
      <c r="J175" s="43"/>
      <c r="K175" s="43"/>
      <c r="L175" s="43"/>
      <c r="M175" s="43"/>
      <c r="P175" s="30"/>
      <c r="Q175" s="30"/>
      <c r="R175" s="30"/>
    </row>
    <row r="176" spans="1:18" x14ac:dyDescent="0.25">
      <c r="A176" t="str">
        <f t="shared" si="2"/>
        <v>PortugalCoastal floodCOMMERCIAL</v>
      </c>
      <c r="B176" t="s">
        <v>53</v>
      </c>
      <c r="C176" t="s">
        <v>102</v>
      </c>
      <c r="D176" t="s">
        <v>151</v>
      </c>
      <c r="E176">
        <v>0.18860383263465</v>
      </c>
      <c r="F176" s="65">
        <v>0.74451182964712204</v>
      </c>
      <c r="G176">
        <v>6.6884337718227965E-2</v>
      </c>
      <c r="H176" s="43"/>
      <c r="I176" s="43"/>
      <c r="J176" s="43"/>
      <c r="K176" s="43"/>
      <c r="L176" s="43"/>
      <c r="M176" s="43"/>
      <c r="P176" s="30"/>
      <c r="Q176" s="30"/>
      <c r="R176" s="30"/>
    </row>
    <row r="177" spans="1:18" x14ac:dyDescent="0.25">
      <c r="A177" t="str">
        <f t="shared" si="2"/>
        <v>RomaniaCoastal floodCOMMERCIAL</v>
      </c>
      <c r="B177" t="s">
        <v>55</v>
      </c>
      <c r="C177" t="s">
        <v>102</v>
      </c>
      <c r="D177" t="s">
        <v>151</v>
      </c>
      <c r="E177">
        <v>2.5279323277101799E-2</v>
      </c>
      <c r="F177" s="65">
        <v>0.92707867056088122</v>
      </c>
      <c r="G177">
        <v>4.7642006162016977E-2</v>
      </c>
      <c r="H177" s="43"/>
      <c r="I177" s="43"/>
      <c r="J177" s="43"/>
      <c r="K177" s="43"/>
      <c r="L177" s="43"/>
      <c r="M177" s="43"/>
      <c r="P177" s="30"/>
      <c r="Q177" s="30"/>
      <c r="R177" s="30"/>
    </row>
    <row r="178" spans="1:18" x14ac:dyDescent="0.25">
      <c r="A178" t="str">
        <f t="shared" si="2"/>
        <v>SlovakiaCoastal floodCOMMERCIAL</v>
      </c>
      <c r="B178" t="s">
        <v>57</v>
      </c>
      <c r="C178" t="s">
        <v>102</v>
      </c>
      <c r="D178" t="s">
        <v>151</v>
      </c>
      <c r="E178">
        <v>0</v>
      </c>
      <c r="F178" s="65">
        <v>0</v>
      </c>
      <c r="G178">
        <v>0</v>
      </c>
      <c r="H178" s="43"/>
      <c r="I178" s="43"/>
      <c r="J178" s="43"/>
      <c r="K178" s="43"/>
      <c r="L178" s="43"/>
      <c r="M178" s="43"/>
      <c r="P178" s="30"/>
      <c r="Q178" s="30"/>
      <c r="R178" s="30"/>
    </row>
    <row r="179" spans="1:18" x14ac:dyDescent="0.25">
      <c r="A179" t="str">
        <f t="shared" si="2"/>
        <v>SloveniaCoastal floodCOMMERCIAL</v>
      </c>
      <c r="B179" t="s">
        <v>59</v>
      </c>
      <c r="C179" t="s">
        <v>102</v>
      </c>
      <c r="D179" t="s">
        <v>151</v>
      </c>
      <c r="E179">
        <v>1.7978609407874699E-2</v>
      </c>
      <c r="F179" s="65">
        <v>0.85722676587821933</v>
      </c>
      <c r="G179">
        <v>0.12479462471390597</v>
      </c>
      <c r="H179" s="43"/>
      <c r="I179" s="43"/>
      <c r="J179" s="43"/>
      <c r="K179" s="43"/>
      <c r="L179" s="43"/>
      <c r="M179" s="43"/>
      <c r="P179" s="30"/>
      <c r="Q179" s="30"/>
      <c r="R179" s="30"/>
    </row>
    <row r="180" spans="1:18" x14ac:dyDescent="0.25">
      <c r="A180" t="str">
        <f t="shared" si="2"/>
        <v>SpainCoastal floodCOMMERCIAL</v>
      </c>
      <c r="B180" t="s">
        <v>61</v>
      </c>
      <c r="C180" t="s">
        <v>102</v>
      </c>
      <c r="D180" t="s">
        <v>151</v>
      </c>
      <c r="E180" s="43">
        <v>7.0000000000000007E-2</v>
      </c>
      <c r="F180" s="65">
        <v>0.79552599999999996</v>
      </c>
      <c r="G180" s="43">
        <v>0.13447400000000004</v>
      </c>
      <c r="H180" s="43"/>
      <c r="I180" s="43"/>
      <c r="J180" s="43"/>
      <c r="K180" s="43"/>
      <c r="L180" s="43"/>
      <c r="M180" s="43"/>
      <c r="P180" s="30"/>
      <c r="Q180" s="30"/>
      <c r="R180" s="30"/>
    </row>
    <row r="181" spans="1:18" x14ac:dyDescent="0.25">
      <c r="A181" t="str">
        <f t="shared" si="2"/>
        <v>SwedenCoastal floodCOMMERCIAL</v>
      </c>
      <c r="B181" t="s">
        <v>63</v>
      </c>
      <c r="C181" t="s">
        <v>102</v>
      </c>
      <c r="D181" t="s">
        <v>151</v>
      </c>
      <c r="E181">
        <v>1.9685000000000001E-2</v>
      </c>
      <c r="F181" s="65">
        <v>0.62350700000000003</v>
      </c>
      <c r="G181">
        <v>0.35680799999999996</v>
      </c>
      <c r="H181" s="43"/>
      <c r="I181" s="43"/>
      <c r="J181" s="43"/>
      <c r="K181" s="43"/>
      <c r="L181" s="43"/>
      <c r="M181" s="43"/>
      <c r="P181" s="30"/>
      <c r="Q181" s="30"/>
      <c r="R181" s="30"/>
    </row>
    <row r="182" spans="1:18" x14ac:dyDescent="0.25">
      <c r="A182" t="str">
        <f t="shared" si="2"/>
        <v>AustriaWildfireRESIDENTIAL</v>
      </c>
      <c r="B182" t="s">
        <v>4</v>
      </c>
      <c r="C182" t="s">
        <v>66</v>
      </c>
      <c r="D182" t="s">
        <v>152</v>
      </c>
      <c r="E182">
        <v>2.7243307949399102E-4</v>
      </c>
      <c r="F182" s="65">
        <v>0.99972756692050602</v>
      </c>
      <c r="G182">
        <v>-7.6978354246470815E-18</v>
      </c>
      <c r="H182" s="43"/>
      <c r="I182" s="43"/>
      <c r="J182" s="43"/>
      <c r="K182" s="43"/>
      <c r="L182" s="43"/>
      <c r="M182" s="43"/>
      <c r="P182" s="30"/>
      <c r="Q182" s="30"/>
      <c r="R182" s="30"/>
    </row>
    <row r="183" spans="1:18" x14ac:dyDescent="0.25">
      <c r="A183" t="str">
        <f t="shared" si="2"/>
        <v>BelgiumWildfireRESIDENTIAL</v>
      </c>
      <c r="B183" t="s">
        <v>7</v>
      </c>
      <c r="C183" t="s">
        <v>66</v>
      </c>
      <c r="D183" t="s">
        <v>152</v>
      </c>
      <c r="E183">
        <v>9.1937708986936995E-4</v>
      </c>
      <c r="F183" s="65">
        <v>0.99908062291013067</v>
      </c>
      <c r="G183">
        <v>-3.67544536472586E-17</v>
      </c>
      <c r="H183" s="43"/>
      <c r="I183" s="43"/>
      <c r="J183" s="43"/>
      <c r="K183" s="43"/>
      <c r="L183" s="43"/>
      <c r="M183" s="43"/>
      <c r="P183" s="30"/>
      <c r="Q183" s="30"/>
      <c r="R183" s="30"/>
    </row>
    <row r="184" spans="1:18" x14ac:dyDescent="0.25">
      <c r="A184" t="str">
        <f t="shared" si="2"/>
        <v>BulgariaWildfireRESIDENTIAL</v>
      </c>
      <c r="B184" t="s">
        <v>9</v>
      </c>
      <c r="C184" t="s">
        <v>66</v>
      </c>
      <c r="D184" t="s">
        <v>152</v>
      </c>
      <c r="E184">
        <v>1.9491724489001199E-2</v>
      </c>
      <c r="F184" s="65">
        <v>0.98050827551099884</v>
      </c>
      <c r="G184">
        <v>-3.8163916471489756E-17</v>
      </c>
      <c r="H184" s="43"/>
      <c r="I184" s="43"/>
      <c r="J184" s="43"/>
      <c r="K184" s="43"/>
      <c r="L184" s="43"/>
      <c r="M184" s="43"/>
      <c r="P184" s="30"/>
      <c r="Q184" s="30"/>
      <c r="R184" s="30"/>
    </row>
    <row r="185" spans="1:18" x14ac:dyDescent="0.25">
      <c r="A185" t="str">
        <f t="shared" si="2"/>
        <v>CroatiaWildfireRESIDENTIAL</v>
      </c>
      <c r="B185" t="s">
        <v>11</v>
      </c>
      <c r="C185" t="s">
        <v>66</v>
      </c>
      <c r="D185" t="s">
        <v>152</v>
      </c>
      <c r="E185">
        <v>6.5009505039737096E-5</v>
      </c>
      <c r="F185" s="65">
        <v>0.9998699809899203</v>
      </c>
      <c r="G185">
        <v>6.5009505039958978E-5</v>
      </c>
      <c r="H185" s="43"/>
      <c r="I185" s="43"/>
      <c r="J185" s="43"/>
      <c r="K185" s="43"/>
      <c r="L185" s="43"/>
      <c r="M185" s="43"/>
      <c r="P185" s="30"/>
      <c r="Q185" s="30"/>
      <c r="R185" s="30"/>
    </row>
    <row r="186" spans="1:18" x14ac:dyDescent="0.25">
      <c r="A186" t="str">
        <f t="shared" si="2"/>
        <v>CyprusWildfireRESIDENTIAL</v>
      </c>
      <c r="B186" t="s">
        <v>13</v>
      </c>
      <c r="C186" t="s">
        <v>66</v>
      </c>
      <c r="D186" t="s">
        <v>152</v>
      </c>
      <c r="E186">
        <v>0</v>
      </c>
      <c r="F186" s="65">
        <v>1</v>
      </c>
      <c r="G186">
        <v>0</v>
      </c>
      <c r="H186" s="43"/>
      <c r="I186" s="43"/>
      <c r="J186" s="43"/>
      <c r="K186" s="43"/>
      <c r="L186" s="43"/>
      <c r="M186" s="43"/>
      <c r="P186" s="30"/>
      <c r="Q186" s="30"/>
      <c r="R186" s="30"/>
    </row>
    <row r="187" spans="1:18" x14ac:dyDescent="0.25">
      <c r="A187" t="str">
        <f t="shared" si="2"/>
        <v>Czech RepublicWildfireRESIDENTIAL</v>
      </c>
      <c r="B187" t="s">
        <v>15</v>
      </c>
      <c r="C187" t="s">
        <v>66</v>
      </c>
      <c r="D187" t="s">
        <v>152</v>
      </c>
      <c r="E187">
        <v>5.8201857287939497E-5</v>
      </c>
      <c r="F187" s="65">
        <v>0.99991941281301611</v>
      </c>
      <c r="G187">
        <v>2.2385329695954169E-5</v>
      </c>
      <c r="H187" s="43"/>
      <c r="I187" s="43"/>
      <c r="J187" s="43"/>
      <c r="K187" s="43"/>
      <c r="L187" s="43"/>
      <c r="M187" s="43"/>
      <c r="P187" s="30"/>
      <c r="Q187" s="30"/>
      <c r="R187" s="30"/>
    </row>
    <row r="188" spans="1:18" x14ac:dyDescent="0.25">
      <c r="A188" t="str">
        <f t="shared" si="2"/>
        <v>DenmarkWildfireRESIDENTIAL</v>
      </c>
      <c r="B188" t="s">
        <v>17</v>
      </c>
      <c r="C188" t="s">
        <v>66</v>
      </c>
      <c r="D188" t="s">
        <v>152</v>
      </c>
      <c r="E188">
        <v>3.7767228855511501E-7</v>
      </c>
      <c r="F188" s="65">
        <v>0.99999924465542345</v>
      </c>
      <c r="G188">
        <v>3.7767228799779264E-7</v>
      </c>
      <c r="H188" s="43"/>
      <c r="I188" s="43"/>
      <c r="J188" s="43"/>
      <c r="K188" s="43"/>
      <c r="L188" s="43"/>
      <c r="M188" s="43"/>
      <c r="P188" s="30"/>
      <c r="Q188" s="30"/>
      <c r="R188" s="30"/>
    </row>
    <row r="189" spans="1:18" x14ac:dyDescent="0.25">
      <c r="A189" t="str">
        <f t="shared" si="2"/>
        <v>EstoniaWildfireRESIDENTIAL</v>
      </c>
      <c r="B189" t="s">
        <v>19</v>
      </c>
      <c r="C189" t="s">
        <v>66</v>
      </c>
      <c r="D189" t="s">
        <v>152</v>
      </c>
      <c r="E189">
        <v>0</v>
      </c>
      <c r="F189" s="65">
        <v>0</v>
      </c>
      <c r="G189">
        <v>0</v>
      </c>
      <c r="H189" s="43"/>
      <c r="I189" s="43"/>
      <c r="J189" s="43"/>
      <c r="K189" s="43"/>
      <c r="L189" s="43"/>
      <c r="M189" s="43"/>
      <c r="P189" s="30"/>
      <c r="Q189" s="30"/>
      <c r="R189" s="30"/>
    </row>
    <row r="190" spans="1:18" x14ac:dyDescent="0.25">
      <c r="A190" t="str">
        <f t="shared" si="2"/>
        <v>FinlandWildfireRESIDENTIAL</v>
      </c>
      <c r="B190" t="s">
        <v>21</v>
      </c>
      <c r="C190" t="s">
        <v>66</v>
      </c>
      <c r="D190" t="s">
        <v>152</v>
      </c>
      <c r="E190">
        <v>1.0901005402141101E-3</v>
      </c>
      <c r="F190" s="65">
        <v>0.99890988598622887</v>
      </c>
      <c r="G190">
        <v>1.3473557016179666E-8</v>
      </c>
      <c r="H190" s="43"/>
      <c r="I190" s="43"/>
      <c r="J190" s="43"/>
      <c r="K190" s="43"/>
      <c r="L190" s="43"/>
      <c r="M190" s="43"/>
      <c r="P190" s="30"/>
      <c r="Q190" s="30"/>
      <c r="R190" s="30"/>
    </row>
    <row r="191" spans="1:18" x14ac:dyDescent="0.25">
      <c r="A191" t="str">
        <f t="shared" si="2"/>
        <v>FranceWildfireRESIDENTIAL</v>
      </c>
      <c r="B191" t="s">
        <v>23</v>
      </c>
      <c r="C191" t="s">
        <v>66</v>
      </c>
      <c r="D191" t="s">
        <v>152</v>
      </c>
      <c r="E191">
        <v>4.1845931356763802E-3</v>
      </c>
      <c r="F191" s="65">
        <v>0.99549400382695652</v>
      </c>
      <c r="G191">
        <v>3.2140303736710035E-4</v>
      </c>
      <c r="H191" s="43"/>
      <c r="I191" s="43"/>
      <c r="J191" s="43"/>
      <c r="K191" s="43"/>
      <c r="L191" s="43"/>
      <c r="M191" s="43"/>
      <c r="P191" s="30"/>
      <c r="Q191" s="30"/>
      <c r="R191" s="30"/>
    </row>
    <row r="192" spans="1:18" x14ac:dyDescent="0.25">
      <c r="A192" t="str">
        <f t="shared" si="2"/>
        <v>GermanyWildfireRESIDENTIAL</v>
      </c>
      <c r="B192" t="s">
        <v>25</v>
      </c>
      <c r="C192" t="s">
        <v>66</v>
      </c>
      <c r="D192" t="s">
        <v>152</v>
      </c>
      <c r="E192">
        <v>1.10479593541838E-4</v>
      </c>
      <c r="F192" s="65">
        <v>0.99988950484461714</v>
      </c>
      <c r="G192">
        <v>1.5561841023472417E-8</v>
      </c>
      <c r="H192" s="43"/>
      <c r="I192" s="43"/>
      <c r="J192" s="43"/>
      <c r="K192" s="43"/>
      <c r="L192" s="43"/>
      <c r="M192" s="43"/>
      <c r="P192" s="30"/>
      <c r="Q192" s="30"/>
      <c r="R192" s="30"/>
    </row>
    <row r="193" spans="1:18" x14ac:dyDescent="0.25">
      <c r="A193" t="str">
        <f t="shared" si="2"/>
        <v>GreeceWildfireRESIDENTIAL</v>
      </c>
      <c r="B193" t="s">
        <v>27</v>
      </c>
      <c r="C193" t="s">
        <v>66</v>
      </c>
      <c r="D193" t="s">
        <v>152</v>
      </c>
      <c r="E193">
        <v>1.9749925710965999E-2</v>
      </c>
      <c r="F193" s="65">
        <v>0.98025007428903399</v>
      </c>
      <c r="G193">
        <v>1.0408340855860843E-17</v>
      </c>
      <c r="H193" s="43"/>
      <c r="I193" s="43"/>
      <c r="J193" s="43"/>
      <c r="K193" s="43"/>
      <c r="L193" s="43"/>
      <c r="M193" s="43"/>
      <c r="P193" s="30"/>
      <c r="Q193" s="30"/>
      <c r="R193" s="30"/>
    </row>
    <row r="194" spans="1:18" x14ac:dyDescent="0.25">
      <c r="A194" t="str">
        <f t="shared" si="2"/>
        <v>HungaryWildfireRESIDENTIAL</v>
      </c>
      <c r="B194" t="s">
        <v>29</v>
      </c>
      <c r="C194" t="s">
        <v>66</v>
      </c>
      <c r="D194" t="s">
        <v>152</v>
      </c>
      <c r="E194">
        <v>1.34905047614825E-3</v>
      </c>
      <c r="F194" s="65">
        <v>0.99865093689929585</v>
      </c>
      <c r="G194">
        <v>1.2624555900892301E-8</v>
      </c>
      <c r="H194" s="43"/>
      <c r="I194" s="43"/>
      <c r="J194" s="43"/>
      <c r="K194" s="43"/>
      <c r="L194" s="43"/>
      <c r="M194" s="43"/>
      <c r="P194" s="30"/>
      <c r="Q194" s="30"/>
      <c r="R194" s="30"/>
    </row>
    <row r="195" spans="1:18" x14ac:dyDescent="0.25">
      <c r="A195" t="str">
        <f t="shared" ref="A195:A258" si="3">CONCATENATE(B195,C195,D195)</f>
        <v>IcelandWildfireRESIDENTIAL</v>
      </c>
      <c r="B195" t="s">
        <v>31</v>
      </c>
      <c r="C195" t="s">
        <v>66</v>
      </c>
      <c r="D195" t="s">
        <v>152</v>
      </c>
      <c r="E195">
        <v>0</v>
      </c>
      <c r="F195" s="65">
        <v>1</v>
      </c>
      <c r="G195">
        <v>0</v>
      </c>
      <c r="H195" s="43"/>
      <c r="I195" s="43"/>
      <c r="J195" s="43"/>
      <c r="K195" s="43"/>
      <c r="L195" s="43"/>
      <c r="M195" s="43"/>
      <c r="P195" s="30"/>
      <c r="Q195" s="30"/>
      <c r="R195" s="30"/>
    </row>
    <row r="196" spans="1:18" x14ac:dyDescent="0.25">
      <c r="A196" t="str">
        <f t="shared" si="3"/>
        <v>IrelandWildfireRESIDENTIAL</v>
      </c>
      <c r="B196" t="s">
        <v>33</v>
      </c>
      <c r="C196" t="s">
        <v>66</v>
      </c>
      <c r="D196" t="s">
        <v>152</v>
      </c>
      <c r="E196">
        <v>4.3898053515297102E-6</v>
      </c>
      <c r="F196" s="65">
        <v>0.99999122038929644</v>
      </c>
      <c r="G196">
        <v>4.3898053520278841E-6</v>
      </c>
      <c r="H196" s="43"/>
      <c r="I196" s="43"/>
      <c r="J196" s="43"/>
      <c r="K196" s="43"/>
      <c r="L196" s="43"/>
      <c r="M196" s="43"/>
      <c r="P196" s="30"/>
      <c r="Q196" s="30"/>
      <c r="R196" s="30"/>
    </row>
    <row r="197" spans="1:18" x14ac:dyDescent="0.25">
      <c r="A197" t="str">
        <f t="shared" si="3"/>
        <v>ItalyWildfireRESIDENTIAL</v>
      </c>
      <c r="B197" t="s">
        <v>35</v>
      </c>
      <c r="C197" t="s">
        <v>66</v>
      </c>
      <c r="D197" t="s">
        <v>152</v>
      </c>
      <c r="E197">
        <v>6.4226572723862493E-2</v>
      </c>
      <c r="F197" s="65">
        <v>0.79087216457596554</v>
      </c>
      <c r="G197">
        <v>0.14490126270017195</v>
      </c>
      <c r="H197" s="43"/>
      <c r="I197" s="43"/>
      <c r="J197" s="43"/>
      <c r="K197" s="43"/>
      <c r="L197" s="43"/>
      <c r="M197" s="43"/>
      <c r="P197" s="30"/>
      <c r="Q197" s="30"/>
      <c r="R197" s="30"/>
    </row>
    <row r="198" spans="1:18" x14ac:dyDescent="0.25">
      <c r="A198" t="str">
        <f t="shared" si="3"/>
        <v>LatviaWildfireRESIDENTIAL</v>
      </c>
      <c r="B198" t="s">
        <v>37</v>
      </c>
      <c r="C198" t="s">
        <v>66</v>
      </c>
      <c r="D198" t="s">
        <v>152</v>
      </c>
      <c r="E198">
        <v>0</v>
      </c>
      <c r="F198" s="65">
        <v>0</v>
      </c>
      <c r="G198">
        <v>0</v>
      </c>
      <c r="H198" s="43"/>
      <c r="I198" s="43"/>
      <c r="J198" s="43"/>
      <c r="K198" s="43"/>
      <c r="L198" s="43"/>
      <c r="M198" s="43"/>
      <c r="P198" s="30"/>
      <c r="Q198" s="30"/>
      <c r="R198" s="30"/>
    </row>
    <row r="199" spans="1:18" x14ac:dyDescent="0.25">
      <c r="A199" t="str">
        <f t="shared" si="3"/>
        <v>LithuaniaWildfireRESIDENTIAL</v>
      </c>
      <c r="B199" t="s">
        <v>41</v>
      </c>
      <c r="C199" t="s">
        <v>66</v>
      </c>
      <c r="D199" t="s">
        <v>152</v>
      </c>
      <c r="E199">
        <v>0</v>
      </c>
      <c r="F199" s="65">
        <v>0</v>
      </c>
      <c r="G199">
        <v>0</v>
      </c>
      <c r="H199" s="43"/>
      <c r="I199" s="43"/>
      <c r="J199" s="43"/>
      <c r="K199" s="43"/>
      <c r="L199" s="43"/>
      <c r="M199" s="43"/>
      <c r="P199" s="30"/>
      <c r="Q199" s="30"/>
      <c r="R199" s="30"/>
    </row>
    <row r="200" spans="1:18" x14ac:dyDescent="0.25">
      <c r="A200" t="str">
        <f t="shared" si="3"/>
        <v>LiechtensteinWildfireRESIDENTIAL</v>
      </c>
      <c r="B200" t="s">
        <v>39</v>
      </c>
      <c r="C200" t="s">
        <v>66</v>
      </c>
      <c r="D200" t="s">
        <v>152</v>
      </c>
      <c r="E200">
        <v>0</v>
      </c>
      <c r="F200" s="65">
        <v>0</v>
      </c>
      <c r="G200">
        <v>0</v>
      </c>
      <c r="H200" s="43"/>
      <c r="I200" s="43"/>
      <c r="J200" s="43"/>
      <c r="K200" s="43"/>
      <c r="L200" s="43"/>
      <c r="M200" s="43"/>
      <c r="P200" s="30"/>
      <c r="Q200" s="30"/>
      <c r="R200" s="30"/>
    </row>
    <row r="201" spans="1:18" x14ac:dyDescent="0.25">
      <c r="A201" t="str">
        <f t="shared" si="3"/>
        <v>LuxembourgWildfireRESIDENTIAL</v>
      </c>
      <c r="B201" t="s">
        <v>43</v>
      </c>
      <c r="C201" t="s">
        <v>66</v>
      </c>
      <c r="D201" t="s">
        <v>152</v>
      </c>
      <c r="E201">
        <v>2.0796088895239299E-5</v>
      </c>
      <c r="F201" s="65">
        <v>0.99995840782221168</v>
      </c>
      <c r="G201">
        <v>2.0796088893079508E-5</v>
      </c>
      <c r="H201" s="43"/>
      <c r="I201" s="43"/>
      <c r="J201" s="43"/>
      <c r="K201" s="43"/>
      <c r="L201" s="43"/>
      <c r="M201" s="43"/>
      <c r="P201" s="30"/>
      <c r="Q201" s="30"/>
      <c r="R201" s="30"/>
    </row>
    <row r="202" spans="1:18" x14ac:dyDescent="0.25">
      <c r="A202" t="str">
        <f t="shared" si="3"/>
        <v>MaltaWildfireRESIDENTIAL</v>
      </c>
      <c r="B202" t="s">
        <v>45</v>
      </c>
      <c r="C202" t="s">
        <v>66</v>
      </c>
      <c r="D202" t="s">
        <v>152</v>
      </c>
      <c r="E202">
        <v>0</v>
      </c>
      <c r="F202" s="65">
        <v>0</v>
      </c>
      <c r="G202">
        <v>0</v>
      </c>
      <c r="H202" s="43"/>
      <c r="I202" s="43"/>
      <c r="J202" s="43"/>
      <c r="K202" s="43"/>
      <c r="L202" s="43"/>
      <c r="M202" s="43"/>
      <c r="P202" s="30"/>
      <c r="Q202" s="30"/>
      <c r="R202" s="30"/>
    </row>
    <row r="203" spans="1:18" x14ac:dyDescent="0.25">
      <c r="A203" t="str">
        <f t="shared" si="3"/>
        <v>NetherlandsWildfireRESIDENTIAL</v>
      </c>
      <c r="B203" t="s">
        <v>47</v>
      </c>
      <c r="C203" t="s">
        <v>66</v>
      </c>
      <c r="D203" t="s">
        <v>152</v>
      </c>
      <c r="E203">
        <v>9.1460128323559103E-4</v>
      </c>
      <c r="F203" s="65">
        <v>0.99906082155362641</v>
      </c>
      <c r="G203">
        <v>2.457716313799868E-5</v>
      </c>
      <c r="H203" s="43"/>
      <c r="I203" s="43"/>
      <c r="J203" s="43"/>
      <c r="K203" s="43"/>
      <c r="L203" s="43"/>
      <c r="M203" s="43"/>
      <c r="P203" s="30"/>
      <c r="Q203" s="30"/>
      <c r="R203" s="30"/>
    </row>
    <row r="204" spans="1:18" x14ac:dyDescent="0.25">
      <c r="A204" t="str">
        <f t="shared" si="3"/>
        <v>NorwayWildfireRESIDENTIAL</v>
      </c>
      <c r="B204" t="s">
        <v>49</v>
      </c>
      <c r="C204" t="s">
        <v>66</v>
      </c>
      <c r="D204" t="s">
        <v>152</v>
      </c>
      <c r="E204">
        <v>1.5911171156899799E-3</v>
      </c>
      <c r="F204" s="65">
        <v>0.96682388078758708</v>
      </c>
      <c r="G204">
        <v>3.1585002096722943E-2</v>
      </c>
      <c r="H204" s="43"/>
      <c r="I204" s="43"/>
      <c r="J204" s="43"/>
      <c r="K204" s="43"/>
      <c r="L204" s="43"/>
      <c r="M204" s="43"/>
      <c r="P204" s="30"/>
      <c r="Q204" s="30"/>
      <c r="R204" s="30"/>
    </row>
    <row r="205" spans="1:18" x14ac:dyDescent="0.25">
      <c r="A205" t="str">
        <f t="shared" si="3"/>
        <v>PolandWildfireRESIDENTIAL</v>
      </c>
      <c r="B205" t="s">
        <v>51</v>
      </c>
      <c r="C205" t="s">
        <v>66</v>
      </c>
      <c r="D205" t="s">
        <v>152</v>
      </c>
      <c r="E205">
        <v>2.4511043951988001E-5</v>
      </c>
      <c r="F205" s="65">
        <v>0.99995097791209608</v>
      </c>
      <c r="G205">
        <v>2.4511043951928044E-5</v>
      </c>
      <c r="H205" s="43"/>
      <c r="I205" s="43"/>
      <c r="J205" s="43"/>
      <c r="K205" s="43"/>
      <c r="L205" s="43"/>
      <c r="M205" s="43"/>
      <c r="P205" s="30"/>
      <c r="Q205" s="30"/>
      <c r="R205" s="30"/>
    </row>
    <row r="206" spans="1:18" x14ac:dyDescent="0.25">
      <c r="A206" t="str">
        <f t="shared" si="3"/>
        <v>PortugalWildfireRESIDENTIAL</v>
      </c>
      <c r="B206" t="s">
        <v>53</v>
      </c>
      <c r="C206" t="s">
        <v>66</v>
      </c>
      <c r="D206" t="s">
        <v>152</v>
      </c>
      <c r="E206">
        <v>9.1079835463083701E-6</v>
      </c>
      <c r="F206" s="65">
        <v>0.99999085227514761</v>
      </c>
      <c r="G206">
        <v>3.9741306079092055E-8</v>
      </c>
      <c r="H206" s="43"/>
      <c r="I206" s="43"/>
      <c r="J206" s="43"/>
      <c r="K206" s="43"/>
      <c r="L206" s="43"/>
      <c r="M206" s="43"/>
      <c r="P206" s="30"/>
      <c r="Q206" s="30"/>
      <c r="R206" s="30"/>
    </row>
    <row r="207" spans="1:18" x14ac:dyDescent="0.25">
      <c r="A207" t="str">
        <f t="shared" si="3"/>
        <v>RomaniaWildfireRESIDENTIAL</v>
      </c>
      <c r="B207" t="s">
        <v>55</v>
      </c>
      <c r="C207" t="s">
        <v>66</v>
      </c>
      <c r="D207" t="s">
        <v>152</v>
      </c>
      <c r="E207">
        <v>0</v>
      </c>
      <c r="F207" s="65">
        <v>1</v>
      </c>
      <c r="G207">
        <v>0</v>
      </c>
      <c r="H207" s="43"/>
      <c r="I207" s="43"/>
      <c r="J207" s="43"/>
      <c r="K207" s="43"/>
      <c r="L207" s="43"/>
      <c r="M207" s="43"/>
      <c r="P207" s="30"/>
      <c r="Q207" s="30"/>
      <c r="R207" s="30"/>
    </row>
    <row r="208" spans="1:18" x14ac:dyDescent="0.25">
      <c r="A208" t="str">
        <f t="shared" si="3"/>
        <v>SlovakiaWildfireRESIDENTIAL</v>
      </c>
      <c r="B208" t="s">
        <v>57</v>
      </c>
      <c r="C208" t="s">
        <v>66</v>
      </c>
      <c r="D208" t="s">
        <v>152</v>
      </c>
      <c r="E208">
        <v>1.0272482393363E-2</v>
      </c>
      <c r="F208" s="65">
        <v>0.98972751033722206</v>
      </c>
      <c r="G208">
        <v>7.2694149397950492E-9</v>
      </c>
      <c r="H208" s="43"/>
      <c r="I208" s="43"/>
      <c r="J208" s="43"/>
      <c r="K208" s="43"/>
      <c r="L208" s="43"/>
      <c r="M208" s="43"/>
      <c r="P208" s="30"/>
      <c r="Q208" s="30"/>
      <c r="R208" s="30"/>
    </row>
    <row r="209" spans="1:18" x14ac:dyDescent="0.25">
      <c r="A209" t="str">
        <f t="shared" si="3"/>
        <v>SloveniaWildfireRESIDENTIAL</v>
      </c>
      <c r="B209" t="s">
        <v>59</v>
      </c>
      <c r="C209" t="s">
        <v>66</v>
      </c>
      <c r="D209" t="s">
        <v>152</v>
      </c>
      <c r="E209">
        <v>0</v>
      </c>
      <c r="F209" s="65">
        <v>1</v>
      </c>
      <c r="G209">
        <v>0</v>
      </c>
      <c r="H209" s="43"/>
      <c r="I209" s="43"/>
      <c r="J209" s="43"/>
      <c r="K209" s="43"/>
      <c r="L209" s="43"/>
      <c r="M209" s="43"/>
      <c r="P209" s="30"/>
      <c r="Q209" s="30"/>
      <c r="R209" s="30"/>
    </row>
    <row r="210" spans="1:18" x14ac:dyDescent="0.25">
      <c r="A210" t="str">
        <f t="shared" si="3"/>
        <v>SpainWildfireRESIDENTIAL</v>
      </c>
      <c r="B210" t="s">
        <v>61</v>
      </c>
      <c r="C210" t="s">
        <v>66</v>
      </c>
      <c r="D210" t="s">
        <v>152</v>
      </c>
      <c r="E210" s="43">
        <v>0</v>
      </c>
      <c r="F210" s="65">
        <v>0.99999999825851105</v>
      </c>
      <c r="G210" s="43">
        <v>1.7414889530442679E-9</v>
      </c>
      <c r="H210" s="43"/>
      <c r="I210" s="43"/>
      <c r="J210" s="43"/>
      <c r="K210" s="43"/>
      <c r="L210" s="43"/>
      <c r="M210" s="43"/>
      <c r="P210" s="30"/>
      <c r="Q210" s="30"/>
      <c r="R210" s="30"/>
    </row>
    <row r="211" spans="1:18" x14ac:dyDescent="0.25">
      <c r="A211" t="str">
        <f t="shared" si="3"/>
        <v>SwedenWildfireRESIDENTIAL</v>
      </c>
      <c r="B211" t="s">
        <v>63</v>
      </c>
      <c r="C211" t="s">
        <v>66</v>
      </c>
      <c r="D211" t="s">
        <v>152</v>
      </c>
      <c r="E211">
        <v>1.1345826877182399E-4</v>
      </c>
      <c r="F211" s="65">
        <v>0.99987516161256118</v>
      </c>
      <c r="G211">
        <v>1.138011866699526E-5</v>
      </c>
      <c r="H211" s="43"/>
      <c r="I211" s="43"/>
      <c r="J211" s="43"/>
      <c r="K211" s="43"/>
      <c r="L211" s="43"/>
      <c r="M211" s="43"/>
      <c r="P211" s="30"/>
      <c r="Q211" s="30"/>
      <c r="R211" s="30"/>
    </row>
    <row r="212" spans="1:18" x14ac:dyDescent="0.25">
      <c r="A212" t="str">
        <f t="shared" si="3"/>
        <v>AustriaWildfireCOMMERCIAL</v>
      </c>
      <c r="B212" t="s">
        <v>4</v>
      </c>
      <c r="C212" t="s">
        <v>66</v>
      </c>
      <c r="D212" t="s">
        <v>151</v>
      </c>
      <c r="E212">
        <v>4.5953435785002897E-2</v>
      </c>
      <c r="F212" s="65">
        <v>0.88413509887723607</v>
      </c>
      <c r="G212">
        <v>6.9911465337761033E-2</v>
      </c>
      <c r="H212" s="43"/>
      <c r="I212" s="43"/>
      <c r="J212" s="43"/>
      <c r="K212" s="43"/>
      <c r="L212" s="43"/>
      <c r="M212" s="43"/>
      <c r="P212" s="30"/>
      <c r="Q212" s="30"/>
      <c r="R212" s="30"/>
    </row>
    <row r="213" spans="1:18" x14ac:dyDescent="0.25">
      <c r="A213" t="str">
        <f t="shared" si="3"/>
        <v>BelgiumWildfireCOMMERCIAL</v>
      </c>
      <c r="B213" t="s">
        <v>7</v>
      </c>
      <c r="C213" t="s">
        <v>66</v>
      </c>
      <c r="D213" t="s">
        <v>151</v>
      </c>
      <c r="E213">
        <v>0.01</v>
      </c>
      <c r="F213" s="65">
        <v>0.99</v>
      </c>
      <c r="G213">
        <v>8.6736173798840355E-18</v>
      </c>
      <c r="H213" s="43"/>
      <c r="I213" s="43"/>
      <c r="J213" s="43"/>
      <c r="K213" s="43"/>
      <c r="L213" s="43"/>
      <c r="M213" s="43"/>
      <c r="P213" s="30"/>
      <c r="Q213" s="30"/>
      <c r="R213" s="30"/>
    </row>
    <row r="214" spans="1:18" x14ac:dyDescent="0.25">
      <c r="A214" t="str">
        <f t="shared" si="3"/>
        <v>BulgariaWildfireCOMMERCIAL</v>
      </c>
      <c r="B214" t="s">
        <v>9</v>
      </c>
      <c r="C214" t="s">
        <v>66</v>
      </c>
      <c r="D214" t="s">
        <v>151</v>
      </c>
      <c r="E214">
        <v>1.2533740489872099E-2</v>
      </c>
      <c r="F214" s="65">
        <v>0.96616672224558386</v>
      </c>
      <c r="G214">
        <v>2.1299537264544036E-2</v>
      </c>
      <c r="H214" s="43"/>
      <c r="I214" s="43"/>
      <c r="J214" s="43"/>
      <c r="K214" s="43"/>
      <c r="L214" s="43"/>
      <c r="M214" s="43"/>
      <c r="P214" s="30"/>
      <c r="Q214" s="30"/>
      <c r="R214" s="30"/>
    </row>
    <row r="215" spans="1:18" x14ac:dyDescent="0.25">
      <c r="A215" t="str">
        <f t="shared" si="3"/>
        <v>CroatiaWildfireCOMMERCIAL</v>
      </c>
      <c r="B215" t="s">
        <v>11</v>
      </c>
      <c r="C215" t="s">
        <v>66</v>
      </c>
      <c r="D215" t="s">
        <v>151</v>
      </c>
      <c r="E215">
        <v>0.254606941587466</v>
      </c>
      <c r="F215" s="65">
        <v>0.68654668117894002</v>
      </c>
      <c r="G215">
        <v>5.8846377233593983E-2</v>
      </c>
      <c r="H215" s="43"/>
      <c r="I215" s="43"/>
      <c r="J215" s="43"/>
      <c r="K215" s="43"/>
      <c r="L215" s="43"/>
      <c r="M215" s="43"/>
      <c r="P215" s="30"/>
      <c r="Q215" s="30"/>
      <c r="R215" s="30"/>
    </row>
    <row r="216" spans="1:18" x14ac:dyDescent="0.25">
      <c r="A216" t="str">
        <f t="shared" si="3"/>
        <v>CyprusWildfireCOMMERCIAL</v>
      </c>
      <c r="B216" t="s">
        <v>13</v>
      </c>
      <c r="C216" t="s">
        <v>66</v>
      </c>
      <c r="D216" t="s">
        <v>151</v>
      </c>
      <c r="E216">
        <v>2.5052822269554999E-2</v>
      </c>
      <c r="F216" s="65">
        <v>0.88549543095161098</v>
      </c>
      <c r="G216">
        <v>8.9451746778834024E-2</v>
      </c>
      <c r="H216" s="43"/>
      <c r="I216" s="43"/>
      <c r="J216" s="43"/>
      <c r="K216" s="43"/>
      <c r="L216" s="43"/>
      <c r="M216" s="43"/>
      <c r="P216" s="30"/>
      <c r="Q216" s="30"/>
      <c r="R216" s="30"/>
    </row>
    <row r="217" spans="1:18" x14ac:dyDescent="0.25">
      <c r="A217" t="str">
        <f t="shared" si="3"/>
        <v>Czech RepublicWildfireCOMMERCIAL</v>
      </c>
      <c r="B217" t="s">
        <v>15</v>
      </c>
      <c r="C217" t="s">
        <v>66</v>
      </c>
      <c r="D217" t="s">
        <v>151</v>
      </c>
      <c r="E217">
        <v>5.2336429890386997E-2</v>
      </c>
      <c r="F217" s="65">
        <v>0.67903265308954897</v>
      </c>
      <c r="G217">
        <v>0.26863091702006403</v>
      </c>
      <c r="H217" s="43"/>
      <c r="I217" s="43"/>
      <c r="J217" s="43"/>
      <c r="K217" s="43"/>
      <c r="L217" s="43"/>
      <c r="M217" s="43"/>
      <c r="P217" s="30"/>
      <c r="Q217" s="30"/>
      <c r="R217" s="30"/>
    </row>
    <row r="218" spans="1:18" x14ac:dyDescent="0.25">
      <c r="A218" t="str">
        <f t="shared" si="3"/>
        <v>DenmarkWildfireCOMMERCIAL</v>
      </c>
      <c r="B218" t="s">
        <v>17</v>
      </c>
      <c r="C218" t="s">
        <v>66</v>
      </c>
      <c r="D218" t="s">
        <v>151</v>
      </c>
      <c r="E218">
        <v>2.7343403472453499E-2</v>
      </c>
      <c r="F218" s="65">
        <v>0.8673682612601985</v>
      </c>
      <c r="G218">
        <v>0.105288335267348</v>
      </c>
      <c r="H218" s="43"/>
      <c r="I218" s="43"/>
      <c r="J218" s="43"/>
      <c r="K218" s="43"/>
      <c r="L218" s="43"/>
      <c r="M218" s="43"/>
      <c r="P218" s="30"/>
      <c r="Q218" s="30"/>
      <c r="R218" s="30"/>
    </row>
    <row r="219" spans="1:18" x14ac:dyDescent="0.25">
      <c r="A219" t="str">
        <f t="shared" si="3"/>
        <v>EstoniaWildfireCOMMERCIAL</v>
      </c>
      <c r="B219" t="s">
        <v>19</v>
      </c>
      <c r="C219" t="s">
        <v>66</v>
      </c>
      <c r="D219" t="s">
        <v>151</v>
      </c>
      <c r="E219">
        <v>0</v>
      </c>
      <c r="F219" s="65">
        <v>0</v>
      </c>
      <c r="G219">
        <v>0</v>
      </c>
      <c r="H219" s="43"/>
      <c r="I219" s="43"/>
      <c r="J219" s="43"/>
      <c r="K219" s="43"/>
      <c r="L219" s="43"/>
      <c r="M219" s="43"/>
      <c r="P219" s="30"/>
      <c r="Q219" s="30"/>
      <c r="R219" s="30"/>
    </row>
    <row r="220" spans="1:18" x14ac:dyDescent="0.25">
      <c r="A220" t="str">
        <f t="shared" si="3"/>
        <v>FinlandWildfireCOMMERCIAL</v>
      </c>
      <c r="B220" t="s">
        <v>21</v>
      </c>
      <c r="C220" t="s">
        <v>66</v>
      </c>
      <c r="D220" t="s">
        <v>151</v>
      </c>
      <c r="E220">
        <v>8.8695090988508505E-3</v>
      </c>
      <c r="F220" s="65">
        <v>0.97652684626333808</v>
      </c>
      <c r="G220">
        <v>1.4603644637811072E-2</v>
      </c>
      <c r="H220" s="43"/>
      <c r="I220" s="43"/>
      <c r="J220" s="43"/>
      <c r="K220" s="43"/>
      <c r="L220" s="43"/>
      <c r="M220" s="43"/>
      <c r="P220" s="30"/>
      <c r="Q220" s="30"/>
      <c r="R220" s="30"/>
    </row>
    <row r="221" spans="1:18" x14ac:dyDescent="0.25">
      <c r="A221" t="str">
        <f t="shared" si="3"/>
        <v>FranceWildfireCOMMERCIAL</v>
      </c>
      <c r="B221" t="s">
        <v>23</v>
      </c>
      <c r="C221" t="s">
        <v>66</v>
      </c>
      <c r="D221" t="s">
        <v>151</v>
      </c>
      <c r="E221">
        <v>8.3468451276758095E-3</v>
      </c>
      <c r="F221" s="65">
        <v>0.93323707617996321</v>
      </c>
      <c r="G221">
        <v>5.8416078692360984E-2</v>
      </c>
      <c r="H221" s="43"/>
      <c r="I221" s="43"/>
      <c r="J221" s="43"/>
      <c r="K221" s="43"/>
      <c r="L221" s="43"/>
      <c r="M221" s="43"/>
      <c r="P221" s="30"/>
      <c r="Q221" s="30"/>
      <c r="R221" s="30"/>
    </row>
    <row r="222" spans="1:18" x14ac:dyDescent="0.25">
      <c r="A222" t="str">
        <f t="shared" si="3"/>
        <v>GermanyWildfireCOMMERCIAL</v>
      </c>
      <c r="B222" t="s">
        <v>25</v>
      </c>
      <c r="C222" t="s">
        <v>66</v>
      </c>
      <c r="D222" t="s">
        <v>151</v>
      </c>
      <c r="E222">
        <v>3.9360175931508496E-3</v>
      </c>
      <c r="F222" s="65">
        <v>0.98585922034871509</v>
      </c>
      <c r="G222">
        <v>1.0204762058134057E-2</v>
      </c>
      <c r="H222" s="43"/>
      <c r="I222" s="43"/>
      <c r="J222" s="43"/>
      <c r="K222" s="43"/>
      <c r="L222" s="43"/>
      <c r="M222" s="43"/>
      <c r="P222" s="30"/>
      <c r="Q222" s="30"/>
      <c r="R222" s="30"/>
    </row>
    <row r="223" spans="1:18" x14ac:dyDescent="0.25">
      <c r="A223" t="str">
        <f t="shared" si="3"/>
        <v>GreeceWildfireCOMMERCIAL</v>
      </c>
      <c r="B223" t="s">
        <v>27</v>
      </c>
      <c r="C223" t="s">
        <v>66</v>
      </c>
      <c r="D223" t="s">
        <v>151</v>
      </c>
      <c r="E223">
        <v>1.38771677198184E-2</v>
      </c>
      <c r="F223" s="65">
        <v>0.94884626167318864</v>
      </c>
      <c r="G223">
        <v>3.7276570606992958E-2</v>
      </c>
      <c r="H223" s="43"/>
      <c r="I223" s="43"/>
      <c r="J223" s="43"/>
      <c r="K223" s="43"/>
      <c r="L223" s="43"/>
      <c r="M223" s="43"/>
      <c r="P223" s="30"/>
      <c r="Q223" s="30"/>
      <c r="R223" s="30"/>
    </row>
    <row r="224" spans="1:18" x14ac:dyDescent="0.25">
      <c r="A224" t="str">
        <f t="shared" si="3"/>
        <v>HungaryWildfireCOMMERCIAL</v>
      </c>
      <c r="B224" t="s">
        <v>29</v>
      </c>
      <c r="C224" t="s">
        <v>66</v>
      </c>
      <c r="D224" t="s">
        <v>151</v>
      </c>
      <c r="E224">
        <v>1.7401697579174501E-2</v>
      </c>
      <c r="F224" s="65">
        <v>0.96902443734691446</v>
      </c>
      <c r="G224">
        <v>1.3573865073911041E-2</v>
      </c>
      <c r="H224" s="43"/>
      <c r="I224" s="43"/>
      <c r="J224" s="43"/>
      <c r="K224" s="43"/>
      <c r="L224" s="43"/>
      <c r="M224" s="43"/>
      <c r="P224" s="30"/>
      <c r="Q224" s="30"/>
      <c r="R224" s="30"/>
    </row>
    <row r="225" spans="1:18" x14ac:dyDescent="0.25">
      <c r="A225" t="str">
        <f t="shared" si="3"/>
        <v>IcelandWildfireCOMMERCIAL</v>
      </c>
      <c r="B225" t="s">
        <v>31</v>
      </c>
      <c r="C225" t="s">
        <v>66</v>
      </c>
      <c r="D225" t="s">
        <v>151</v>
      </c>
      <c r="E225">
        <v>4.8558268080053598E-4</v>
      </c>
      <c r="F225" s="65">
        <v>0.99948527958483546</v>
      </c>
      <c r="G225">
        <v>2.9137734364001943E-5</v>
      </c>
      <c r="H225" s="43"/>
      <c r="I225" s="43"/>
      <c r="J225" s="43"/>
      <c r="K225" s="43"/>
      <c r="L225" s="43"/>
      <c r="M225" s="43"/>
      <c r="P225" s="30"/>
      <c r="Q225" s="30"/>
      <c r="R225" s="30"/>
    </row>
    <row r="226" spans="1:18" x14ac:dyDescent="0.25">
      <c r="A226" t="str">
        <f t="shared" si="3"/>
        <v>IrelandWildfireCOMMERCIAL</v>
      </c>
      <c r="B226" t="s">
        <v>33</v>
      </c>
      <c r="C226" t="s">
        <v>66</v>
      </c>
      <c r="D226" t="s">
        <v>151</v>
      </c>
      <c r="E226">
        <v>3.8388004849088497E-2</v>
      </c>
      <c r="F226" s="65">
        <v>0.94231157560948242</v>
      </c>
      <c r="G226">
        <v>1.9300419541429081E-2</v>
      </c>
      <c r="H226" s="43"/>
      <c r="I226" s="43"/>
      <c r="J226" s="43"/>
      <c r="K226" s="43"/>
      <c r="L226" s="43"/>
      <c r="M226" s="43"/>
      <c r="P226" s="30"/>
      <c r="Q226" s="30"/>
      <c r="R226" s="30"/>
    </row>
    <row r="227" spans="1:18" x14ac:dyDescent="0.25">
      <c r="A227" t="str">
        <f t="shared" si="3"/>
        <v>ItalyWildfireCOMMERCIAL</v>
      </c>
      <c r="B227" t="s">
        <v>35</v>
      </c>
      <c r="C227" t="s">
        <v>66</v>
      </c>
      <c r="D227" t="s">
        <v>151</v>
      </c>
      <c r="E227">
        <v>2.7401447073236301E-2</v>
      </c>
      <c r="F227" s="65">
        <v>0.90832869065015265</v>
      </c>
      <c r="G227">
        <v>6.4269862276611051E-2</v>
      </c>
      <c r="H227" s="43"/>
      <c r="I227" s="43"/>
      <c r="J227" s="43"/>
      <c r="K227" s="43"/>
      <c r="L227" s="43"/>
      <c r="M227" s="43"/>
      <c r="P227" s="30"/>
      <c r="Q227" s="30"/>
      <c r="R227" s="30"/>
    </row>
    <row r="228" spans="1:18" x14ac:dyDescent="0.25">
      <c r="A228" t="str">
        <f t="shared" si="3"/>
        <v>LatviaWildfireCOMMERCIAL</v>
      </c>
      <c r="B228" t="s">
        <v>37</v>
      </c>
      <c r="C228" t="s">
        <v>66</v>
      </c>
      <c r="D228" t="s">
        <v>151</v>
      </c>
      <c r="E228">
        <v>0</v>
      </c>
      <c r="F228" s="65">
        <v>0</v>
      </c>
      <c r="G228">
        <v>0</v>
      </c>
      <c r="H228" s="43"/>
      <c r="I228" s="43"/>
      <c r="J228" s="43"/>
      <c r="K228" s="43"/>
      <c r="L228" s="43"/>
      <c r="M228" s="43"/>
      <c r="P228" s="30"/>
      <c r="Q228" s="30"/>
      <c r="R228" s="30"/>
    </row>
    <row r="229" spans="1:18" x14ac:dyDescent="0.25">
      <c r="A229" t="str">
        <f t="shared" si="3"/>
        <v>LithuaniaWildfireCOMMERCIAL</v>
      </c>
      <c r="B229" t="s">
        <v>41</v>
      </c>
      <c r="C229" t="s">
        <v>66</v>
      </c>
      <c r="D229" t="s">
        <v>151</v>
      </c>
      <c r="E229">
        <v>0</v>
      </c>
      <c r="F229" s="65">
        <v>0</v>
      </c>
      <c r="G229">
        <v>0</v>
      </c>
      <c r="H229" s="43"/>
      <c r="I229" s="43"/>
      <c r="J229" s="43"/>
      <c r="K229" s="43"/>
      <c r="L229" s="43"/>
      <c r="M229" s="43"/>
      <c r="P229" s="30"/>
      <c r="Q229" s="30"/>
      <c r="R229" s="30"/>
    </row>
    <row r="230" spans="1:18" x14ac:dyDescent="0.25">
      <c r="A230" t="str">
        <f t="shared" si="3"/>
        <v>LiechtensteinWildfireCOMMERCIAL</v>
      </c>
      <c r="B230" t="s">
        <v>39</v>
      </c>
      <c r="C230" t="s">
        <v>66</v>
      </c>
      <c r="D230" t="s">
        <v>151</v>
      </c>
      <c r="E230">
        <v>0</v>
      </c>
      <c r="F230" s="65">
        <v>0</v>
      </c>
      <c r="G230">
        <v>0</v>
      </c>
      <c r="H230" s="43"/>
      <c r="I230" s="43"/>
      <c r="J230" s="43"/>
      <c r="K230" s="43"/>
      <c r="L230" s="43"/>
      <c r="M230" s="43"/>
      <c r="P230" s="30"/>
      <c r="Q230" s="30"/>
      <c r="R230" s="30"/>
    </row>
    <row r="231" spans="1:18" x14ac:dyDescent="0.25">
      <c r="A231" t="str">
        <f t="shared" si="3"/>
        <v>LuxembourgWildfireCOMMERCIAL</v>
      </c>
      <c r="B231" t="s">
        <v>43</v>
      </c>
      <c r="C231" t="s">
        <v>66</v>
      </c>
      <c r="D231" t="s">
        <v>151</v>
      </c>
      <c r="E231">
        <v>2.52972735787481E-2</v>
      </c>
      <c r="F231" s="65">
        <v>0.70944237965621393</v>
      </c>
      <c r="G231">
        <v>0.26526034676503796</v>
      </c>
      <c r="H231" s="43"/>
      <c r="I231" s="43"/>
      <c r="J231" s="43"/>
      <c r="K231" s="43"/>
      <c r="L231" s="43"/>
      <c r="M231" s="43"/>
      <c r="P231" s="30"/>
      <c r="Q231" s="30"/>
      <c r="R231" s="30"/>
    </row>
    <row r="232" spans="1:18" x14ac:dyDescent="0.25">
      <c r="A232" t="str">
        <f t="shared" si="3"/>
        <v>MaltaWildfireCOMMERCIAL</v>
      </c>
      <c r="B232" t="s">
        <v>45</v>
      </c>
      <c r="C232" t="s">
        <v>66</v>
      </c>
      <c r="D232" t="s">
        <v>151</v>
      </c>
      <c r="E232">
        <v>1.66317308275311E-2</v>
      </c>
      <c r="F232" s="65">
        <v>0.79302062391898187</v>
      </c>
      <c r="G232">
        <v>0.19034764525348702</v>
      </c>
      <c r="H232" s="43"/>
      <c r="I232" s="43"/>
      <c r="J232" s="43"/>
      <c r="K232" s="43"/>
      <c r="L232" s="43"/>
      <c r="M232" s="43"/>
      <c r="P232" s="30"/>
      <c r="Q232" s="30"/>
      <c r="R232" s="30"/>
    </row>
    <row r="233" spans="1:18" x14ac:dyDescent="0.25">
      <c r="A233" t="str">
        <f t="shared" si="3"/>
        <v>NetherlandsWildfireCOMMERCIAL</v>
      </c>
      <c r="B233" t="s">
        <v>47</v>
      </c>
      <c r="C233" t="s">
        <v>66</v>
      </c>
      <c r="D233" t="s">
        <v>151</v>
      </c>
      <c r="E233">
        <v>2.7813324865027301E-3</v>
      </c>
      <c r="F233" s="65">
        <v>0.98619240835680033</v>
      </c>
      <c r="G233">
        <v>1.1026259156696938E-2</v>
      </c>
      <c r="H233" s="43"/>
      <c r="I233" s="43"/>
      <c r="J233" s="43"/>
      <c r="K233" s="43"/>
      <c r="L233" s="43"/>
      <c r="M233" s="43"/>
      <c r="P233" s="30"/>
      <c r="Q233" s="30"/>
      <c r="R233" s="30"/>
    </row>
    <row r="234" spans="1:18" x14ac:dyDescent="0.25">
      <c r="A234" t="str">
        <f t="shared" si="3"/>
        <v>NorwayWildfireCOMMERCIAL</v>
      </c>
      <c r="B234" t="s">
        <v>49</v>
      </c>
      <c r="C234" t="s">
        <v>66</v>
      </c>
      <c r="D234" t="s">
        <v>151</v>
      </c>
      <c r="E234">
        <v>4.3634878355364301E-3</v>
      </c>
      <c r="F234" s="65">
        <v>0.95300048740865262</v>
      </c>
      <c r="G234">
        <v>4.263602475581095E-2</v>
      </c>
      <c r="H234" s="43"/>
      <c r="I234" s="43"/>
      <c r="J234" s="43"/>
      <c r="K234" s="43"/>
      <c r="L234" s="43"/>
      <c r="M234" s="43"/>
      <c r="P234" s="30"/>
      <c r="Q234" s="30"/>
      <c r="R234" s="30"/>
    </row>
    <row r="235" spans="1:18" x14ac:dyDescent="0.25">
      <c r="A235" t="str">
        <f t="shared" si="3"/>
        <v>PolandWildfireCOMMERCIAL</v>
      </c>
      <c r="B235" t="s">
        <v>51</v>
      </c>
      <c r="C235" t="s">
        <v>66</v>
      </c>
      <c r="D235" t="s">
        <v>151</v>
      </c>
      <c r="E235">
        <v>3.4857678017026897E-2</v>
      </c>
      <c r="F235" s="65">
        <v>0.74900993799764515</v>
      </c>
      <c r="G235">
        <v>0.21613238398532797</v>
      </c>
      <c r="H235" s="43"/>
      <c r="I235" s="43"/>
      <c r="J235" s="43"/>
      <c r="K235" s="43"/>
      <c r="L235" s="43"/>
      <c r="M235" s="43"/>
      <c r="P235" s="30"/>
      <c r="Q235" s="30"/>
      <c r="R235" s="30"/>
    </row>
    <row r="236" spans="1:18" x14ac:dyDescent="0.25">
      <c r="A236" t="str">
        <f t="shared" si="3"/>
        <v>PortugalWildfireCOMMERCIAL</v>
      </c>
      <c r="B236" t="s">
        <v>53</v>
      </c>
      <c r="C236" t="s">
        <v>66</v>
      </c>
      <c r="D236" t="s">
        <v>151</v>
      </c>
      <c r="E236">
        <v>7.2978124071825898E-2</v>
      </c>
      <c r="F236" s="65">
        <v>0.90373347521586611</v>
      </c>
      <c r="G236">
        <v>2.3288400712307991E-2</v>
      </c>
      <c r="H236" s="43"/>
      <c r="I236" s="43"/>
      <c r="J236" s="43"/>
      <c r="K236" s="43"/>
      <c r="L236" s="43"/>
      <c r="M236" s="43"/>
      <c r="P236" s="30"/>
      <c r="Q236" s="30"/>
      <c r="R236" s="30"/>
    </row>
    <row r="237" spans="1:18" x14ac:dyDescent="0.25">
      <c r="A237" t="str">
        <f t="shared" si="3"/>
        <v>RomaniaWildfireCOMMERCIAL</v>
      </c>
      <c r="B237" t="s">
        <v>55</v>
      </c>
      <c r="C237" t="s">
        <v>66</v>
      </c>
      <c r="D237" t="s">
        <v>151</v>
      </c>
      <c r="E237">
        <v>2.54265134268786E-2</v>
      </c>
      <c r="F237" s="65">
        <v>0.9144686007388334</v>
      </c>
      <c r="G237">
        <v>6.0104885834287997E-2</v>
      </c>
      <c r="H237" s="43"/>
      <c r="I237" s="43"/>
      <c r="J237" s="43"/>
      <c r="K237" s="43"/>
      <c r="L237" s="43"/>
      <c r="M237" s="43"/>
      <c r="P237" s="30"/>
      <c r="Q237" s="30"/>
      <c r="R237" s="30"/>
    </row>
    <row r="238" spans="1:18" x14ac:dyDescent="0.25">
      <c r="A238" t="str">
        <f t="shared" si="3"/>
        <v>SlovakiaWildfireCOMMERCIAL</v>
      </c>
      <c r="B238" t="s">
        <v>57</v>
      </c>
      <c r="C238" t="s">
        <v>66</v>
      </c>
      <c r="D238" t="s">
        <v>151</v>
      </c>
      <c r="E238">
        <v>2.72806443522082E-2</v>
      </c>
      <c r="F238" s="65">
        <v>0.93758457577940779</v>
      </c>
      <c r="G238">
        <v>3.5134779868384008E-2</v>
      </c>
      <c r="H238" s="43"/>
      <c r="I238" s="43"/>
      <c r="J238" s="43"/>
      <c r="K238" s="43"/>
      <c r="L238" s="43"/>
      <c r="M238" s="43"/>
      <c r="P238" s="30"/>
      <c r="Q238" s="30"/>
      <c r="R238" s="30"/>
    </row>
    <row r="239" spans="1:18" x14ac:dyDescent="0.25">
      <c r="A239" t="str">
        <f t="shared" si="3"/>
        <v>SloveniaWildfireCOMMERCIAL</v>
      </c>
      <c r="B239" t="s">
        <v>59</v>
      </c>
      <c r="C239" t="s">
        <v>66</v>
      </c>
      <c r="D239" t="s">
        <v>151</v>
      </c>
      <c r="E239">
        <v>1.90801184682419E-3</v>
      </c>
      <c r="F239" s="65">
        <v>0.96766240585910179</v>
      </c>
      <c r="G239">
        <v>3.0429582294074019E-2</v>
      </c>
      <c r="H239" s="43"/>
      <c r="I239" s="43"/>
      <c r="J239" s="43"/>
      <c r="K239" s="43"/>
      <c r="L239" s="43"/>
      <c r="M239" s="43"/>
      <c r="P239" s="30"/>
      <c r="Q239" s="30"/>
      <c r="R239" s="30"/>
    </row>
    <row r="240" spans="1:18" x14ac:dyDescent="0.25">
      <c r="A240" t="str">
        <f t="shared" si="3"/>
        <v>SpainWildfireCOMMERCIAL</v>
      </c>
      <c r="B240" t="s">
        <v>61</v>
      </c>
      <c r="C240" t="s">
        <v>66</v>
      </c>
      <c r="D240" t="s">
        <v>151</v>
      </c>
      <c r="E240" s="43">
        <v>7.0000000000000007E-2</v>
      </c>
      <c r="F240" s="65">
        <v>0.89782120430443002</v>
      </c>
      <c r="G240" s="43">
        <v>3.2178795695569973E-2</v>
      </c>
      <c r="H240" s="43"/>
      <c r="I240" s="43"/>
      <c r="J240" s="43"/>
      <c r="K240" s="43"/>
      <c r="L240" s="43"/>
      <c r="M240" s="43"/>
      <c r="P240" s="30"/>
      <c r="Q240" s="30"/>
      <c r="R240" s="30"/>
    </row>
    <row r="241" spans="1:18" x14ac:dyDescent="0.25">
      <c r="A241" t="str">
        <f t="shared" si="3"/>
        <v>SwedenWildfireCOMMERCIAL</v>
      </c>
      <c r="B241" t="s">
        <v>63</v>
      </c>
      <c r="C241" t="s">
        <v>66</v>
      </c>
      <c r="D241" t="s">
        <v>151</v>
      </c>
      <c r="E241">
        <v>2.0277925298025901E-2</v>
      </c>
      <c r="F241" s="65">
        <v>0.90456996583016114</v>
      </c>
      <c r="G241">
        <v>7.5152108871812964E-2</v>
      </c>
      <c r="H241" s="43"/>
      <c r="I241" s="43"/>
      <c r="J241" s="43"/>
      <c r="K241" s="43"/>
      <c r="L241" s="43"/>
      <c r="M241" s="43"/>
      <c r="P241" s="30"/>
      <c r="Q241" s="30"/>
      <c r="R241" s="30"/>
    </row>
    <row r="242" spans="1:18" x14ac:dyDescent="0.25">
      <c r="A242" t="str">
        <f t="shared" si="3"/>
        <v>AustriaWindstormRESIDENTIAL</v>
      </c>
      <c r="B242" t="s">
        <v>4</v>
      </c>
      <c r="C242" t="s">
        <v>67</v>
      </c>
      <c r="D242" t="s">
        <v>152</v>
      </c>
      <c r="E242">
        <v>1.2696712810691E-5</v>
      </c>
      <c r="F242" s="65">
        <v>0.99272334261489936</v>
      </c>
      <c r="G242">
        <v>7.2639606722899467E-3</v>
      </c>
      <c r="H242" s="43"/>
      <c r="I242" s="43"/>
      <c r="J242" s="43"/>
      <c r="K242" s="43"/>
      <c r="L242" s="43"/>
      <c r="M242" s="43"/>
      <c r="P242" s="30"/>
      <c r="Q242" s="30"/>
      <c r="R242" s="30"/>
    </row>
    <row r="243" spans="1:18" x14ac:dyDescent="0.25">
      <c r="A243" t="str">
        <f t="shared" si="3"/>
        <v>BelgiumWindstormRESIDENTIAL</v>
      </c>
      <c r="B243" t="s">
        <v>7</v>
      </c>
      <c r="C243" t="s">
        <v>67</v>
      </c>
      <c r="D243" t="s">
        <v>152</v>
      </c>
      <c r="E243">
        <v>1.0660419611345699E-3</v>
      </c>
      <c r="F243" s="65">
        <v>0.99893395803886542</v>
      </c>
      <c r="G243">
        <v>8.4567769453869346E-18</v>
      </c>
      <c r="H243" s="43"/>
      <c r="I243" s="43"/>
      <c r="J243" s="43"/>
      <c r="K243" s="43"/>
      <c r="L243" s="43"/>
      <c r="M243" s="43"/>
      <c r="P243" s="30"/>
      <c r="Q243" s="30"/>
      <c r="R243" s="30"/>
    </row>
    <row r="244" spans="1:18" x14ac:dyDescent="0.25">
      <c r="A244" t="str">
        <f t="shared" si="3"/>
        <v>BulgariaWindstormRESIDENTIAL</v>
      </c>
      <c r="B244" t="s">
        <v>9</v>
      </c>
      <c r="C244" t="s">
        <v>67</v>
      </c>
      <c r="D244" t="s">
        <v>152</v>
      </c>
      <c r="E244">
        <v>8.7084557596498E-3</v>
      </c>
      <c r="F244" s="65">
        <v>0.98852985930481518</v>
      </c>
      <c r="G244">
        <v>2.7616849355350161E-3</v>
      </c>
      <c r="H244" s="43"/>
      <c r="I244" s="43"/>
      <c r="J244" s="43"/>
      <c r="K244" s="43"/>
      <c r="L244" s="43"/>
      <c r="M244" s="43"/>
      <c r="P244" s="30"/>
      <c r="Q244" s="30"/>
      <c r="R244" s="30"/>
    </row>
    <row r="245" spans="1:18" x14ac:dyDescent="0.25">
      <c r="A245" t="str">
        <f t="shared" si="3"/>
        <v>CroatiaWindstormRESIDENTIAL</v>
      </c>
      <c r="B245" t="s">
        <v>11</v>
      </c>
      <c r="C245" t="s">
        <v>67</v>
      </c>
      <c r="D245" t="s">
        <v>152</v>
      </c>
      <c r="E245">
        <v>3.1278383551292899E-4</v>
      </c>
      <c r="F245" s="65">
        <v>0.92236801959369108</v>
      </c>
      <c r="G245">
        <v>7.7319196570795987E-2</v>
      </c>
      <c r="H245" s="43"/>
      <c r="I245" s="43"/>
      <c r="J245" s="43"/>
      <c r="K245" s="43"/>
      <c r="L245" s="43"/>
      <c r="M245" s="43"/>
      <c r="P245" s="30"/>
      <c r="Q245" s="30"/>
      <c r="R245" s="30"/>
    </row>
    <row r="246" spans="1:18" x14ac:dyDescent="0.25">
      <c r="A246" t="str">
        <f t="shared" si="3"/>
        <v>CyprusWindstormRESIDENTIAL</v>
      </c>
      <c r="B246" t="s">
        <v>13</v>
      </c>
      <c r="C246" t="s">
        <v>67</v>
      </c>
      <c r="D246" t="s">
        <v>152</v>
      </c>
      <c r="E246">
        <v>2.5499999999999998E-2</v>
      </c>
      <c r="F246" s="65">
        <v>0.97450000000000003</v>
      </c>
      <c r="G246">
        <v>-3.1225022567582528E-17</v>
      </c>
      <c r="H246" s="43"/>
      <c r="I246" s="43"/>
      <c r="J246" s="43"/>
      <c r="K246" s="43"/>
      <c r="L246" s="43"/>
      <c r="M246" s="43"/>
      <c r="P246" s="30"/>
      <c r="Q246" s="30"/>
      <c r="R246" s="30"/>
    </row>
    <row r="247" spans="1:18" x14ac:dyDescent="0.25">
      <c r="A247" t="str">
        <f t="shared" si="3"/>
        <v>Czech RepublicWindstormRESIDENTIAL</v>
      </c>
      <c r="B247" t="s">
        <v>15</v>
      </c>
      <c r="C247" t="s">
        <v>67</v>
      </c>
      <c r="D247" t="s">
        <v>152</v>
      </c>
      <c r="E247">
        <v>2.1266628479734901E-4</v>
      </c>
      <c r="F247" s="65">
        <v>0.99890771188519167</v>
      </c>
      <c r="G247">
        <v>8.7962183001097729E-4</v>
      </c>
      <c r="H247" s="43"/>
      <c r="I247" s="43"/>
      <c r="J247" s="43"/>
      <c r="K247" s="43"/>
      <c r="L247" s="43"/>
      <c r="M247" s="43"/>
      <c r="P247" s="30"/>
      <c r="Q247" s="30"/>
      <c r="R247" s="30"/>
    </row>
    <row r="248" spans="1:18" x14ac:dyDescent="0.25">
      <c r="A248" t="str">
        <f t="shared" si="3"/>
        <v>DenmarkWindstormRESIDENTIAL</v>
      </c>
      <c r="B248" t="s">
        <v>17</v>
      </c>
      <c r="C248" t="s">
        <v>67</v>
      </c>
      <c r="D248" t="s">
        <v>152</v>
      </c>
      <c r="E248">
        <v>8.4356130847997195E-5</v>
      </c>
      <c r="F248" s="65">
        <v>0.99975334135267302</v>
      </c>
      <c r="G248">
        <v>1.623025164789833E-4</v>
      </c>
      <c r="H248" s="43"/>
      <c r="I248" s="43"/>
      <c r="J248" s="43"/>
      <c r="K248" s="43"/>
      <c r="L248" s="43"/>
      <c r="M248" s="43"/>
      <c r="P248" s="30"/>
      <c r="Q248" s="30"/>
      <c r="R248" s="30"/>
    </row>
    <row r="249" spans="1:18" x14ac:dyDescent="0.25">
      <c r="A249" t="str">
        <f t="shared" si="3"/>
        <v>EstoniaWindstormRESIDENTIAL</v>
      </c>
      <c r="B249" t="s">
        <v>19</v>
      </c>
      <c r="C249" t="s">
        <v>67</v>
      </c>
      <c r="D249" t="s">
        <v>152</v>
      </c>
      <c r="E249">
        <v>1.8317863457460799E-3</v>
      </c>
      <c r="F249" s="65">
        <v>0.99816310838342892</v>
      </c>
      <c r="G249">
        <v>5.1052708249991856E-6</v>
      </c>
      <c r="H249" s="43"/>
      <c r="I249" s="43"/>
      <c r="J249" s="43"/>
      <c r="K249" s="43"/>
      <c r="L249" s="43"/>
      <c r="M249" s="43"/>
      <c r="P249" s="30"/>
      <c r="Q249" s="30"/>
      <c r="R249" s="30"/>
    </row>
    <row r="250" spans="1:18" x14ac:dyDescent="0.25">
      <c r="A250" t="str">
        <f t="shared" si="3"/>
        <v>FinlandWindstormRESIDENTIAL</v>
      </c>
      <c r="B250" t="s">
        <v>21</v>
      </c>
      <c r="C250" t="s">
        <v>67</v>
      </c>
      <c r="D250" t="s">
        <v>152</v>
      </c>
      <c r="E250">
        <v>1.1499799582510399E-3</v>
      </c>
      <c r="F250" s="65">
        <v>0.99885001148455199</v>
      </c>
      <c r="G250">
        <v>8.5571969683784221E-9</v>
      </c>
      <c r="H250" s="43"/>
      <c r="I250" s="43"/>
      <c r="J250" s="43"/>
      <c r="K250" s="43"/>
      <c r="L250" s="43"/>
      <c r="M250" s="43"/>
      <c r="P250" s="30"/>
      <c r="Q250" s="30"/>
      <c r="R250" s="30"/>
    </row>
    <row r="251" spans="1:18" x14ac:dyDescent="0.25">
      <c r="A251" t="str">
        <f t="shared" si="3"/>
        <v>FranceWindstormRESIDENTIAL</v>
      </c>
      <c r="B251" t="s">
        <v>23</v>
      </c>
      <c r="C251" t="s">
        <v>67</v>
      </c>
      <c r="D251" t="s">
        <v>152</v>
      </c>
      <c r="E251">
        <v>3.60450093933741E-3</v>
      </c>
      <c r="F251" s="65">
        <v>0.98063869105115864</v>
      </c>
      <c r="G251">
        <v>1.575680800950395E-2</v>
      </c>
      <c r="H251" s="43"/>
      <c r="I251" s="43"/>
      <c r="J251" s="43"/>
      <c r="K251" s="43"/>
      <c r="L251" s="43"/>
      <c r="M251" s="43"/>
      <c r="P251" s="30"/>
      <c r="Q251" s="30"/>
      <c r="R251" s="30"/>
    </row>
    <row r="252" spans="1:18" x14ac:dyDescent="0.25">
      <c r="A252" t="str">
        <f t="shared" si="3"/>
        <v>GermanyWindstormRESIDENTIAL</v>
      </c>
      <c r="B252" t="s">
        <v>25</v>
      </c>
      <c r="C252" t="s">
        <v>67</v>
      </c>
      <c r="D252" t="s">
        <v>152</v>
      </c>
      <c r="E252">
        <v>1.3041737506458301E-4</v>
      </c>
      <c r="F252" s="65">
        <v>0.99932193539804537</v>
      </c>
      <c r="G252">
        <v>5.4764722689004805E-4</v>
      </c>
      <c r="H252" s="43"/>
      <c r="I252" s="43"/>
      <c r="J252" s="43"/>
      <c r="K252" s="43"/>
      <c r="L252" s="43"/>
      <c r="M252" s="43"/>
      <c r="P252" s="30"/>
      <c r="Q252" s="30"/>
      <c r="R252" s="30"/>
    </row>
    <row r="253" spans="1:18" x14ac:dyDescent="0.25">
      <c r="A253" t="str">
        <f t="shared" si="3"/>
        <v>GreeceWindstormRESIDENTIAL</v>
      </c>
      <c r="B253" t="s">
        <v>27</v>
      </c>
      <c r="C253" t="s">
        <v>67</v>
      </c>
      <c r="D253" t="s">
        <v>152</v>
      </c>
      <c r="E253">
        <v>0</v>
      </c>
      <c r="F253" s="65">
        <v>0.97992601683053304</v>
      </c>
      <c r="G253">
        <v>2.0073983169466958E-2</v>
      </c>
      <c r="H253" s="43"/>
      <c r="I253" s="43"/>
      <c r="J253" s="43"/>
      <c r="K253" s="43"/>
      <c r="L253" s="43"/>
      <c r="M253" s="43"/>
      <c r="P253" s="30"/>
      <c r="Q253" s="30"/>
      <c r="R253" s="30"/>
    </row>
    <row r="254" spans="1:18" x14ac:dyDescent="0.25">
      <c r="A254" t="str">
        <f t="shared" si="3"/>
        <v>HungaryWindstormRESIDENTIAL</v>
      </c>
      <c r="B254" t="s">
        <v>29</v>
      </c>
      <c r="C254" t="s">
        <v>67</v>
      </c>
      <c r="D254" t="s">
        <v>152</v>
      </c>
      <c r="E254">
        <v>3.9120031560706898E-4</v>
      </c>
      <c r="F254" s="65">
        <v>0.99957324145821103</v>
      </c>
      <c r="G254">
        <v>3.5558226181905115E-5</v>
      </c>
      <c r="H254" s="43"/>
      <c r="I254" s="43"/>
      <c r="J254" s="43"/>
      <c r="K254" s="43"/>
      <c r="L254" s="43"/>
      <c r="M254" s="43"/>
      <c r="P254" s="30"/>
      <c r="Q254" s="30"/>
      <c r="R254" s="30"/>
    </row>
    <row r="255" spans="1:18" x14ac:dyDescent="0.25">
      <c r="A255" t="str">
        <f t="shared" si="3"/>
        <v>IcelandWindstormRESIDENTIAL</v>
      </c>
      <c r="B255" t="s">
        <v>31</v>
      </c>
      <c r="C255" t="s">
        <v>67</v>
      </c>
      <c r="D255" t="s">
        <v>152</v>
      </c>
      <c r="E255">
        <v>0.01</v>
      </c>
      <c r="F255" s="65">
        <v>0.99</v>
      </c>
      <c r="G255">
        <v>8.6736173798840355E-18</v>
      </c>
      <c r="H255" s="43"/>
      <c r="I255" s="43"/>
      <c r="J255" s="43"/>
      <c r="K255" s="43"/>
      <c r="L255" s="43"/>
      <c r="M255" s="43"/>
      <c r="P255" s="30"/>
      <c r="Q255" s="30"/>
      <c r="R255" s="30"/>
    </row>
    <row r="256" spans="1:18" x14ac:dyDescent="0.25">
      <c r="A256" t="str">
        <f t="shared" si="3"/>
        <v>IrelandWindstormRESIDENTIAL</v>
      </c>
      <c r="B256" t="s">
        <v>33</v>
      </c>
      <c r="C256" t="s">
        <v>67</v>
      </c>
      <c r="D256" t="s">
        <v>152</v>
      </c>
      <c r="E256">
        <v>5.4393518606912902E-4</v>
      </c>
      <c r="F256" s="65">
        <v>0.99944329699248291</v>
      </c>
      <c r="G256">
        <v>1.2767821447960768E-5</v>
      </c>
      <c r="H256" s="43"/>
      <c r="I256" s="43"/>
      <c r="J256" s="43"/>
      <c r="K256" s="43"/>
      <c r="L256" s="43"/>
      <c r="M256" s="43"/>
      <c r="P256" s="30"/>
      <c r="Q256" s="30"/>
      <c r="R256" s="30"/>
    </row>
    <row r="257" spans="1:18" x14ac:dyDescent="0.25">
      <c r="A257" t="str">
        <f t="shared" si="3"/>
        <v>ItalyWindstormRESIDENTIAL</v>
      </c>
      <c r="B257" t="s">
        <v>35</v>
      </c>
      <c r="C257" t="s">
        <v>67</v>
      </c>
      <c r="D257" t="s">
        <v>152</v>
      </c>
      <c r="E257">
        <v>3.7334092010288998E-2</v>
      </c>
      <c r="F257" s="65">
        <v>0.82688294986714994</v>
      </c>
      <c r="G257">
        <v>0.13578295812256105</v>
      </c>
      <c r="H257" s="43"/>
      <c r="I257" s="43"/>
      <c r="J257" s="43"/>
      <c r="K257" s="43"/>
      <c r="L257" s="43"/>
      <c r="M257" s="43"/>
      <c r="P257" s="30"/>
      <c r="Q257" s="30"/>
      <c r="R257" s="30"/>
    </row>
    <row r="258" spans="1:18" x14ac:dyDescent="0.25">
      <c r="A258" t="str">
        <f t="shared" si="3"/>
        <v>LatviaWindstormRESIDENTIAL</v>
      </c>
      <c r="B258" t="s">
        <v>37</v>
      </c>
      <c r="C258" t="s">
        <v>67</v>
      </c>
      <c r="D258" t="s">
        <v>152</v>
      </c>
      <c r="E258">
        <v>2.2979541082849301E-3</v>
      </c>
      <c r="F258" s="65">
        <v>0.97824658245168805</v>
      </c>
      <c r="G258">
        <v>1.9455463440027018E-2</v>
      </c>
      <c r="H258" s="43"/>
      <c r="I258" s="43"/>
      <c r="J258" s="43"/>
      <c r="K258" s="43"/>
      <c r="L258" s="43"/>
      <c r="M258" s="43"/>
      <c r="P258" s="30"/>
      <c r="Q258" s="30"/>
      <c r="R258" s="30"/>
    </row>
    <row r="259" spans="1:18" x14ac:dyDescent="0.25">
      <c r="A259" t="str">
        <f t="shared" ref="A259:A301" si="4">CONCATENATE(B259,C259,D259)</f>
        <v>LithuaniaWindstormRESIDENTIAL</v>
      </c>
      <c r="B259" t="s">
        <v>41</v>
      </c>
      <c r="C259" t="s">
        <v>67</v>
      </c>
      <c r="D259" t="s">
        <v>152</v>
      </c>
      <c r="E259">
        <v>1.39543832678699E-3</v>
      </c>
      <c r="F259" s="65">
        <v>0.99860456167321299</v>
      </c>
      <c r="G259">
        <v>2.2985086056692694E-17</v>
      </c>
      <c r="H259" s="43"/>
      <c r="I259" s="43"/>
      <c r="J259" s="43"/>
      <c r="K259" s="43"/>
      <c r="L259" s="43"/>
      <c r="M259" s="43"/>
      <c r="P259" s="30"/>
      <c r="Q259" s="30"/>
      <c r="R259" s="30"/>
    </row>
    <row r="260" spans="1:18" x14ac:dyDescent="0.25">
      <c r="A260" t="str">
        <f t="shared" si="4"/>
        <v>LiechtensteinWindstormRESIDENTIAL</v>
      </c>
      <c r="B260" t="s">
        <v>39</v>
      </c>
      <c r="C260" t="s">
        <v>67</v>
      </c>
      <c r="D260" t="s">
        <v>152</v>
      </c>
      <c r="E260">
        <v>0</v>
      </c>
      <c r="F260" s="65">
        <v>0.99953739448482004</v>
      </c>
      <c r="G260">
        <v>4.6260551517995907E-4</v>
      </c>
      <c r="H260" s="43"/>
      <c r="I260" s="43"/>
      <c r="J260" s="43"/>
      <c r="K260" s="43"/>
      <c r="L260" s="43"/>
      <c r="M260" s="43"/>
      <c r="P260" s="30"/>
      <c r="Q260" s="30"/>
      <c r="R260" s="30"/>
    </row>
    <row r="261" spans="1:18" x14ac:dyDescent="0.25">
      <c r="A261" t="str">
        <f t="shared" si="4"/>
        <v>LuxembourgWindstormRESIDENTIAL</v>
      </c>
      <c r="B261" t="s">
        <v>43</v>
      </c>
      <c r="C261" t="s">
        <v>67</v>
      </c>
      <c r="D261" t="s">
        <v>152</v>
      </c>
      <c r="E261">
        <v>9.3952575528791995E-7</v>
      </c>
      <c r="F261" s="65">
        <v>0.86999906047424469</v>
      </c>
      <c r="G261">
        <v>0.13000000000000003</v>
      </c>
      <c r="H261" s="43"/>
      <c r="I261" s="43"/>
      <c r="J261" s="43"/>
      <c r="K261" s="43"/>
      <c r="L261" s="43"/>
      <c r="M261" s="43"/>
      <c r="P261" s="30"/>
      <c r="Q261" s="30"/>
      <c r="R261" s="30"/>
    </row>
    <row r="262" spans="1:18" x14ac:dyDescent="0.25">
      <c r="A262" t="str">
        <f t="shared" si="4"/>
        <v>MaltaWindstormRESIDENTIAL</v>
      </c>
      <c r="B262" t="s">
        <v>45</v>
      </c>
      <c r="C262" t="s">
        <v>67</v>
      </c>
      <c r="D262" t="s">
        <v>152</v>
      </c>
      <c r="E262">
        <v>0</v>
      </c>
      <c r="F262" s="65">
        <v>1</v>
      </c>
      <c r="G262">
        <v>0</v>
      </c>
      <c r="H262" s="43"/>
      <c r="I262" s="43"/>
      <c r="J262" s="43"/>
      <c r="K262" s="43"/>
      <c r="L262" s="43"/>
      <c r="M262" s="43"/>
      <c r="P262" s="30"/>
      <c r="Q262" s="30"/>
      <c r="R262" s="30"/>
    </row>
    <row r="263" spans="1:18" x14ac:dyDescent="0.25">
      <c r="A263" t="str">
        <f t="shared" si="4"/>
        <v>NetherlandsWindstormRESIDENTIAL</v>
      </c>
      <c r="B263" t="s">
        <v>47</v>
      </c>
      <c r="C263" t="s">
        <v>67</v>
      </c>
      <c r="D263" t="s">
        <v>152</v>
      </c>
      <c r="E263">
        <v>1.24678043011138E-3</v>
      </c>
      <c r="F263" s="65">
        <v>0.86792270735752963</v>
      </c>
      <c r="G263">
        <v>0.13083051221235897</v>
      </c>
      <c r="H263" s="43"/>
      <c r="I263" s="43"/>
      <c r="J263" s="43"/>
      <c r="K263" s="43"/>
      <c r="L263" s="43"/>
      <c r="M263" s="43"/>
      <c r="P263" s="30"/>
      <c r="Q263" s="30"/>
      <c r="R263" s="30"/>
    </row>
    <row r="264" spans="1:18" x14ac:dyDescent="0.25">
      <c r="A264" t="str">
        <f t="shared" si="4"/>
        <v>NorwayWindstormRESIDENTIAL</v>
      </c>
      <c r="B264" t="s">
        <v>49</v>
      </c>
      <c r="C264" t="s">
        <v>67</v>
      </c>
      <c r="D264" t="s">
        <v>152</v>
      </c>
      <c r="E264">
        <v>1.24262988672173E-3</v>
      </c>
      <c r="F264" s="65">
        <v>0.9846352976947722</v>
      </c>
      <c r="G264">
        <v>1.4122072418506066E-2</v>
      </c>
      <c r="H264" s="43"/>
      <c r="I264" s="43"/>
      <c r="J264" s="43"/>
      <c r="K264" s="43"/>
      <c r="L264" s="43"/>
      <c r="M264" s="43"/>
      <c r="P264" s="30"/>
      <c r="Q264" s="30"/>
      <c r="R264" s="30"/>
    </row>
    <row r="265" spans="1:18" x14ac:dyDescent="0.25">
      <c r="A265" t="str">
        <f t="shared" si="4"/>
        <v>PolandWindstormRESIDENTIAL</v>
      </c>
      <c r="B265" t="s">
        <v>51</v>
      </c>
      <c r="C265" t="s">
        <v>67</v>
      </c>
      <c r="D265" t="s">
        <v>152</v>
      </c>
      <c r="E265">
        <v>2.05896807600804E-4</v>
      </c>
      <c r="F265" s="65">
        <v>0.99678770877185618</v>
      </c>
      <c r="G265">
        <v>3.0063944205430113E-3</v>
      </c>
      <c r="H265" s="43"/>
      <c r="I265" s="43"/>
      <c r="J265" s="43"/>
      <c r="K265" s="43"/>
      <c r="L265" s="43"/>
      <c r="M265" s="43"/>
      <c r="P265" s="30"/>
      <c r="Q265" s="30"/>
      <c r="R265" s="30"/>
    </row>
    <row r="266" spans="1:18" x14ac:dyDescent="0.25">
      <c r="A266" t="str">
        <f t="shared" si="4"/>
        <v>PortugalWindstormRESIDENTIAL</v>
      </c>
      <c r="B266" t="s">
        <v>53</v>
      </c>
      <c r="C266" t="s">
        <v>67</v>
      </c>
      <c r="D266" t="s">
        <v>152</v>
      </c>
      <c r="E266">
        <v>8.5673587945927804E-4</v>
      </c>
      <c r="F266" s="65">
        <v>0.99358262943353082</v>
      </c>
      <c r="G266">
        <v>5.5606346870099048E-3</v>
      </c>
      <c r="H266" s="43"/>
      <c r="I266" s="43"/>
      <c r="J266" s="43"/>
      <c r="K266" s="43"/>
      <c r="L266" s="43"/>
      <c r="M266" s="43"/>
      <c r="P266" s="30"/>
      <c r="Q266" s="30"/>
      <c r="R266" s="30"/>
    </row>
    <row r="267" spans="1:18" x14ac:dyDescent="0.25">
      <c r="A267" t="str">
        <f t="shared" si="4"/>
        <v>RomaniaWindstormRESIDENTIAL</v>
      </c>
      <c r="B267" t="s">
        <v>55</v>
      </c>
      <c r="C267" t="s">
        <v>67</v>
      </c>
      <c r="D267" t="s">
        <v>152</v>
      </c>
      <c r="E267">
        <v>0</v>
      </c>
      <c r="F267" s="65">
        <v>0.84341051949750101</v>
      </c>
      <c r="G267">
        <v>0.15658948050249899</v>
      </c>
      <c r="H267" s="43"/>
      <c r="I267" s="43"/>
      <c r="J267" s="43"/>
      <c r="K267" s="43"/>
      <c r="L267" s="43"/>
      <c r="M267" s="43"/>
      <c r="P267" s="30"/>
      <c r="Q267" s="30"/>
      <c r="R267" s="30"/>
    </row>
    <row r="268" spans="1:18" x14ac:dyDescent="0.25">
      <c r="A268" t="str">
        <f t="shared" si="4"/>
        <v>SlovakiaWindstormRESIDENTIAL</v>
      </c>
      <c r="B268" t="s">
        <v>57</v>
      </c>
      <c r="C268" t="s">
        <v>67</v>
      </c>
      <c r="D268" t="s">
        <v>152</v>
      </c>
      <c r="E268">
        <v>9.5491816970562295E-4</v>
      </c>
      <c r="F268" s="65">
        <v>0.93025913209494338</v>
      </c>
      <c r="G268">
        <v>6.8785949735351001E-2</v>
      </c>
      <c r="H268" s="43"/>
      <c r="I268" s="43"/>
      <c r="J268" s="43"/>
      <c r="K268" s="43"/>
      <c r="L268" s="43"/>
      <c r="M268" s="43"/>
      <c r="P268" s="30"/>
      <c r="Q268" s="30"/>
      <c r="R268" s="30"/>
    </row>
    <row r="269" spans="1:18" x14ac:dyDescent="0.25">
      <c r="A269" t="str">
        <f t="shared" si="4"/>
        <v>SloveniaWindstormRESIDENTIAL</v>
      </c>
      <c r="B269" t="s">
        <v>59</v>
      </c>
      <c r="C269" t="s">
        <v>67</v>
      </c>
      <c r="D269" t="s">
        <v>152</v>
      </c>
      <c r="E269">
        <v>0</v>
      </c>
      <c r="F269" s="65">
        <v>0.99991123450590402</v>
      </c>
      <c r="G269">
        <v>8.8765494095977004E-5</v>
      </c>
      <c r="H269" s="43"/>
      <c r="I269" s="43"/>
      <c r="J269" s="43"/>
      <c r="K269" s="43"/>
      <c r="L269" s="43"/>
      <c r="M269" s="43"/>
      <c r="P269" s="30"/>
      <c r="Q269" s="30"/>
      <c r="R269" s="30"/>
    </row>
    <row r="270" spans="1:18" x14ac:dyDescent="0.25">
      <c r="A270" t="str">
        <f t="shared" si="4"/>
        <v>SpainWindstormRESIDENTIAL</v>
      </c>
      <c r="B270" t="s">
        <v>61</v>
      </c>
      <c r="C270" t="s">
        <v>67</v>
      </c>
      <c r="D270" t="s">
        <v>152</v>
      </c>
      <c r="E270" s="43">
        <v>0</v>
      </c>
      <c r="F270" s="65">
        <v>0.99962980286714398</v>
      </c>
      <c r="G270" s="43">
        <v>3.7019713285602052E-4</v>
      </c>
      <c r="H270" s="43"/>
      <c r="I270" s="43"/>
      <c r="J270" s="43"/>
      <c r="K270" s="43"/>
      <c r="L270" s="43"/>
      <c r="M270" s="43"/>
      <c r="P270" s="30"/>
      <c r="Q270" s="30"/>
      <c r="R270" s="30"/>
    </row>
    <row r="271" spans="1:18" x14ac:dyDescent="0.25">
      <c r="A271" t="str">
        <f t="shared" si="4"/>
        <v>SwedenWindstormRESIDENTIAL</v>
      </c>
      <c r="B271" t="s">
        <v>63</v>
      </c>
      <c r="C271" t="s">
        <v>67</v>
      </c>
      <c r="D271" t="s">
        <v>152</v>
      </c>
      <c r="E271">
        <v>1.8543217752599801E-8</v>
      </c>
      <c r="F271" s="65">
        <v>0.99999997959685627</v>
      </c>
      <c r="G271">
        <v>1.8599259774857594E-9</v>
      </c>
      <c r="H271" s="43"/>
      <c r="I271" s="43"/>
      <c r="J271" s="43"/>
      <c r="K271" s="43"/>
      <c r="L271" s="43"/>
      <c r="M271" s="43"/>
      <c r="P271" s="30"/>
      <c r="Q271" s="30"/>
      <c r="R271" s="30"/>
    </row>
    <row r="272" spans="1:18" x14ac:dyDescent="0.25">
      <c r="A272" t="str">
        <f t="shared" si="4"/>
        <v>AustriaWindstormCOMMERCIAL</v>
      </c>
      <c r="B272" t="s">
        <v>4</v>
      </c>
      <c r="C272" t="s">
        <v>67</v>
      </c>
      <c r="D272" t="s">
        <v>151</v>
      </c>
      <c r="E272">
        <v>2.0594576593780099E-3</v>
      </c>
      <c r="F272" s="65">
        <v>0.78840056089230004</v>
      </c>
      <c r="G272">
        <v>0.20953998144832195</v>
      </c>
      <c r="H272" s="43"/>
      <c r="I272" s="43"/>
      <c r="J272" s="43"/>
      <c r="K272" s="43"/>
      <c r="L272" s="43"/>
      <c r="M272" s="43"/>
      <c r="P272" s="30"/>
      <c r="Q272" s="30"/>
      <c r="R272" s="30"/>
    </row>
    <row r="273" spans="1:18" x14ac:dyDescent="0.25">
      <c r="A273" t="str">
        <f t="shared" si="4"/>
        <v>BelgiumWindstormCOMMERCIAL</v>
      </c>
      <c r="B273" t="s">
        <v>7</v>
      </c>
      <c r="C273" t="s">
        <v>67</v>
      </c>
      <c r="D273" t="s">
        <v>151</v>
      </c>
      <c r="E273">
        <v>1.7501423230525601E-2</v>
      </c>
      <c r="F273" s="65">
        <v>0.98249857676947439</v>
      </c>
      <c r="G273">
        <v>1.3877787807814457E-17</v>
      </c>
      <c r="H273" s="43"/>
      <c r="I273" s="43"/>
      <c r="J273" s="43"/>
      <c r="K273" s="43"/>
      <c r="L273" s="43"/>
      <c r="M273" s="43"/>
      <c r="P273" s="30"/>
      <c r="Q273" s="30"/>
      <c r="R273" s="30"/>
    </row>
    <row r="274" spans="1:18" x14ac:dyDescent="0.25">
      <c r="A274" t="str">
        <f t="shared" si="4"/>
        <v>BulgariaWindstormCOMMERCIAL</v>
      </c>
      <c r="B274" t="s">
        <v>9</v>
      </c>
      <c r="C274" t="s">
        <v>67</v>
      </c>
      <c r="D274" t="s">
        <v>151</v>
      </c>
      <c r="E274">
        <v>5.5596791962735596E-3</v>
      </c>
      <c r="F274" s="65">
        <v>0.93070616804432149</v>
      </c>
      <c r="G274">
        <v>6.3734152759404944E-2</v>
      </c>
      <c r="H274" s="43"/>
      <c r="I274" s="43"/>
      <c r="J274" s="43"/>
      <c r="K274" s="43"/>
      <c r="L274" s="43"/>
      <c r="M274" s="43"/>
      <c r="P274" s="30"/>
      <c r="Q274" s="30"/>
      <c r="R274" s="30"/>
    </row>
    <row r="275" spans="1:18" x14ac:dyDescent="0.25">
      <c r="A275" t="str">
        <f t="shared" si="4"/>
        <v>CroatiaWindstormCOMMERCIAL</v>
      </c>
      <c r="B275" t="s">
        <v>11</v>
      </c>
      <c r="C275" t="s">
        <v>67</v>
      </c>
      <c r="D275" t="s">
        <v>151</v>
      </c>
      <c r="E275">
        <v>1.4670992644260699E-2</v>
      </c>
      <c r="F275" s="65">
        <v>0.85539416376324529</v>
      </c>
      <c r="G275">
        <v>0.12993484359249402</v>
      </c>
      <c r="H275" s="43"/>
      <c r="I275" s="43"/>
      <c r="J275" s="43"/>
      <c r="K275" s="43"/>
      <c r="L275" s="43"/>
      <c r="M275" s="43"/>
      <c r="P275" s="30"/>
      <c r="Q275" s="30"/>
      <c r="R275" s="30"/>
    </row>
    <row r="276" spans="1:18" x14ac:dyDescent="0.25">
      <c r="A276" t="str">
        <f t="shared" si="4"/>
        <v>CyprusWindstormCOMMERCIAL</v>
      </c>
      <c r="B276" t="s">
        <v>13</v>
      </c>
      <c r="C276" t="s">
        <v>67</v>
      </c>
      <c r="D276" t="s">
        <v>151</v>
      </c>
      <c r="E276">
        <v>2.0802389187954601E-2</v>
      </c>
      <c r="F276" s="65">
        <v>0.76919761081204541</v>
      </c>
      <c r="G276">
        <v>0.21</v>
      </c>
      <c r="H276" s="43"/>
      <c r="I276" s="43"/>
      <c r="J276" s="43"/>
      <c r="K276" s="43"/>
      <c r="L276" s="43"/>
      <c r="M276" s="43"/>
      <c r="P276" s="30"/>
      <c r="Q276" s="30"/>
      <c r="R276" s="30"/>
    </row>
    <row r="277" spans="1:18" x14ac:dyDescent="0.25">
      <c r="A277" t="str">
        <f t="shared" si="4"/>
        <v>Czech RepublicWindstormCOMMERCIAL</v>
      </c>
      <c r="B277" t="s">
        <v>15</v>
      </c>
      <c r="C277" t="s">
        <v>67</v>
      </c>
      <c r="D277" t="s">
        <v>151</v>
      </c>
      <c r="E277">
        <v>5.1714161549618401E-4</v>
      </c>
      <c r="F277" s="65">
        <v>0.22396112864217482</v>
      </c>
      <c r="G277">
        <v>0.77552172974232902</v>
      </c>
      <c r="H277" s="43"/>
      <c r="I277" s="43"/>
      <c r="J277" s="43"/>
      <c r="K277" s="43"/>
      <c r="L277" s="43"/>
      <c r="M277" s="43"/>
      <c r="P277" s="30"/>
      <c r="Q277" s="30"/>
      <c r="R277" s="30"/>
    </row>
    <row r="278" spans="1:18" x14ac:dyDescent="0.25">
      <c r="A278" t="str">
        <f t="shared" si="4"/>
        <v>DenmarkWindstormCOMMERCIAL</v>
      </c>
      <c r="B278" t="s">
        <v>17</v>
      </c>
      <c r="C278" t="s">
        <v>67</v>
      </c>
      <c r="D278" t="s">
        <v>151</v>
      </c>
      <c r="E278">
        <v>1.24906454526397E-2</v>
      </c>
      <c r="F278" s="65">
        <v>0.98750935454736033</v>
      </c>
      <c r="G278">
        <v>-2.9490299091605721E-17</v>
      </c>
      <c r="H278" s="43"/>
      <c r="I278" s="43"/>
      <c r="J278" s="43"/>
      <c r="K278" s="43"/>
      <c r="L278" s="43"/>
      <c r="M278" s="43"/>
      <c r="P278" s="30"/>
      <c r="Q278" s="30"/>
      <c r="R278" s="30"/>
    </row>
    <row r="279" spans="1:18" x14ac:dyDescent="0.25">
      <c r="A279" t="str">
        <f t="shared" si="4"/>
        <v>EstoniaWindstormCOMMERCIAL</v>
      </c>
      <c r="B279" t="s">
        <v>19</v>
      </c>
      <c r="C279" t="s">
        <v>67</v>
      </c>
      <c r="D279" t="s">
        <v>151</v>
      </c>
      <c r="E279">
        <v>3.6559623531596101E-3</v>
      </c>
      <c r="F279" s="65">
        <v>0.99516372450878343</v>
      </c>
      <c r="G279">
        <v>1.1803131380569583E-3</v>
      </c>
      <c r="H279" s="43"/>
      <c r="I279" s="43"/>
      <c r="J279" s="43"/>
      <c r="K279" s="43"/>
      <c r="L279" s="43"/>
      <c r="M279" s="43"/>
      <c r="P279" s="30"/>
      <c r="Q279" s="30"/>
      <c r="R279" s="30"/>
    </row>
    <row r="280" spans="1:18" x14ac:dyDescent="0.25">
      <c r="A280" t="str">
        <f t="shared" si="4"/>
        <v>FinlandWindstormCOMMERCIAL</v>
      </c>
      <c r="B280" t="s">
        <v>21</v>
      </c>
      <c r="C280" t="s">
        <v>67</v>
      </c>
      <c r="D280" t="s">
        <v>151</v>
      </c>
      <c r="E280">
        <v>2.74524121700659E-3</v>
      </c>
      <c r="F280" s="65">
        <v>0.9842887660765014</v>
      </c>
      <c r="G280">
        <v>1.2965992706492012E-2</v>
      </c>
      <c r="H280" s="43"/>
      <c r="I280" s="43"/>
      <c r="J280" s="43"/>
      <c r="K280" s="43"/>
      <c r="L280" s="43"/>
      <c r="M280" s="43"/>
      <c r="P280" s="30"/>
      <c r="Q280" s="30"/>
      <c r="R280" s="30"/>
    </row>
    <row r="281" spans="1:18" x14ac:dyDescent="0.25">
      <c r="A281" t="str">
        <f t="shared" si="4"/>
        <v>FranceWindstormCOMMERCIAL</v>
      </c>
      <c r="B281" t="s">
        <v>23</v>
      </c>
      <c r="C281" t="s">
        <v>67</v>
      </c>
      <c r="D281" t="s">
        <v>151</v>
      </c>
      <c r="E281">
        <v>7.7246299523309296E-3</v>
      </c>
      <c r="F281" s="65">
        <v>0.89392512530165003</v>
      </c>
      <c r="G281">
        <v>9.8350244746019042E-2</v>
      </c>
      <c r="H281" s="43"/>
      <c r="I281" s="43"/>
      <c r="J281" s="43"/>
      <c r="K281" s="43"/>
      <c r="L281" s="43"/>
      <c r="M281" s="43"/>
      <c r="P281" s="30"/>
      <c r="Q281" s="30"/>
      <c r="R281" s="30"/>
    </row>
    <row r="282" spans="1:18" x14ac:dyDescent="0.25">
      <c r="A282" t="str">
        <f t="shared" si="4"/>
        <v>GermanyWindstormCOMMERCIAL</v>
      </c>
      <c r="B282" t="s">
        <v>25</v>
      </c>
      <c r="C282" t="s">
        <v>67</v>
      </c>
      <c r="D282" t="s">
        <v>151</v>
      </c>
      <c r="E282">
        <v>2.2189298801737101E-3</v>
      </c>
      <c r="F282" s="65">
        <v>0.80041878679825229</v>
      </c>
      <c r="G282">
        <v>0.19736228332157399</v>
      </c>
      <c r="H282" s="43"/>
      <c r="I282" s="43"/>
      <c r="J282" s="43"/>
      <c r="K282" s="43"/>
      <c r="L282" s="43"/>
      <c r="M282" s="43"/>
      <c r="P282" s="30"/>
      <c r="Q282" s="30"/>
      <c r="R282" s="30"/>
    </row>
    <row r="283" spans="1:18" x14ac:dyDescent="0.25">
      <c r="A283" t="str">
        <f t="shared" si="4"/>
        <v>GreeceWindstormCOMMERCIAL</v>
      </c>
      <c r="B283" t="s">
        <v>27</v>
      </c>
      <c r="C283" t="s">
        <v>67</v>
      </c>
      <c r="D283" t="s">
        <v>151</v>
      </c>
      <c r="E283">
        <v>3.7555920452540001E-3</v>
      </c>
      <c r="F283" s="65">
        <v>0.75683496417685603</v>
      </c>
      <c r="G283">
        <v>0.23940944377788997</v>
      </c>
      <c r="H283" s="43"/>
      <c r="I283" s="43"/>
      <c r="J283" s="43"/>
      <c r="K283" s="43"/>
      <c r="L283" s="43"/>
      <c r="M283" s="43"/>
      <c r="P283" s="30"/>
      <c r="Q283" s="30"/>
      <c r="R283" s="30"/>
    </row>
    <row r="284" spans="1:18" x14ac:dyDescent="0.25">
      <c r="A284" t="str">
        <f t="shared" si="4"/>
        <v>HungaryWindstormCOMMERCIAL</v>
      </c>
      <c r="B284" t="s">
        <v>29</v>
      </c>
      <c r="C284" t="s">
        <v>67</v>
      </c>
      <c r="D284" t="s">
        <v>151</v>
      </c>
      <c r="E284">
        <v>4.5773788116766504E-3</v>
      </c>
      <c r="F284" s="65">
        <v>0.80008680524882936</v>
      </c>
      <c r="G284">
        <v>0.19533581593949398</v>
      </c>
      <c r="H284" s="43"/>
      <c r="I284" s="43"/>
      <c r="J284" s="43"/>
      <c r="K284" s="43"/>
      <c r="L284" s="43"/>
      <c r="M284" s="43"/>
      <c r="P284" s="30"/>
      <c r="Q284" s="30"/>
      <c r="R284" s="30"/>
    </row>
    <row r="285" spans="1:18" x14ac:dyDescent="0.25">
      <c r="A285" t="str">
        <f t="shared" si="4"/>
        <v>IcelandWindstormCOMMERCIAL</v>
      </c>
      <c r="B285" t="s">
        <v>31</v>
      </c>
      <c r="C285" t="s">
        <v>67</v>
      </c>
      <c r="D285" t="s">
        <v>151</v>
      </c>
      <c r="E285">
        <v>1.33858082013957E-2</v>
      </c>
      <c r="F285" s="65">
        <v>0.98658085167634335</v>
      </c>
      <c r="G285">
        <v>3.3340122260949387E-5</v>
      </c>
      <c r="H285" s="43"/>
      <c r="I285" s="43"/>
      <c r="J285" s="43"/>
      <c r="K285" s="43"/>
      <c r="L285" s="43"/>
      <c r="M285" s="43"/>
      <c r="P285" s="30"/>
      <c r="Q285" s="30"/>
      <c r="R285" s="30"/>
    </row>
    <row r="286" spans="1:18" x14ac:dyDescent="0.25">
      <c r="A286" t="str">
        <f t="shared" si="4"/>
        <v>IrelandWindstormCOMMERCIAL</v>
      </c>
      <c r="B286" t="s">
        <v>33</v>
      </c>
      <c r="C286" t="s">
        <v>67</v>
      </c>
      <c r="D286" t="s">
        <v>151</v>
      </c>
      <c r="E286">
        <v>1.75367340209572E-2</v>
      </c>
      <c r="F286" s="65">
        <v>0.95387571425860973</v>
      </c>
      <c r="G286">
        <v>2.858755172043307E-2</v>
      </c>
      <c r="H286" s="43"/>
      <c r="I286" s="43"/>
      <c r="J286" s="43"/>
      <c r="K286" s="43"/>
      <c r="L286" s="43"/>
      <c r="M286" s="43"/>
      <c r="P286" s="30"/>
      <c r="Q286" s="30"/>
      <c r="R286" s="30"/>
    </row>
    <row r="287" spans="1:18" x14ac:dyDescent="0.25">
      <c r="A287" t="str">
        <f t="shared" si="4"/>
        <v>ItalyWindstormCOMMERCIAL</v>
      </c>
      <c r="B287" t="s">
        <v>35</v>
      </c>
      <c r="C287" t="s">
        <v>67</v>
      </c>
      <c r="D287" t="s">
        <v>151</v>
      </c>
      <c r="E287">
        <v>1.79881834852035E-2</v>
      </c>
      <c r="F287" s="65">
        <v>0.77747142492209353</v>
      </c>
      <c r="G287">
        <v>0.20454039159270296</v>
      </c>
      <c r="H287" s="43"/>
      <c r="I287" s="43"/>
      <c r="J287" s="43"/>
      <c r="K287" s="43"/>
      <c r="L287" s="43"/>
      <c r="M287" s="43"/>
      <c r="P287" s="30"/>
      <c r="Q287" s="30"/>
      <c r="R287" s="30"/>
    </row>
    <row r="288" spans="1:18" x14ac:dyDescent="0.25">
      <c r="A288" t="str">
        <f t="shared" si="4"/>
        <v>LatviaWindstormCOMMERCIAL</v>
      </c>
      <c r="B288" t="s">
        <v>37</v>
      </c>
      <c r="C288" t="s">
        <v>67</v>
      </c>
      <c r="D288" t="s">
        <v>151</v>
      </c>
      <c r="E288">
        <v>6.1010284412548301E-3</v>
      </c>
      <c r="F288" s="65">
        <v>0.64927650627760913</v>
      </c>
      <c r="G288">
        <v>0.34462246528113605</v>
      </c>
      <c r="H288" s="43"/>
      <c r="I288" s="43"/>
      <c r="J288" s="43"/>
      <c r="K288" s="43"/>
      <c r="L288" s="43"/>
      <c r="M288" s="43"/>
      <c r="P288" s="30"/>
      <c r="Q288" s="30"/>
      <c r="R288" s="30"/>
    </row>
    <row r="289" spans="1:18" x14ac:dyDescent="0.25">
      <c r="A289" t="str">
        <f t="shared" si="4"/>
        <v>LithuaniaWindstormCOMMERCIAL</v>
      </c>
      <c r="B289" t="s">
        <v>41</v>
      </c>
      <c r="C289" t="s">
        <v>67</v>
      </c>
      <c r="D289" t="s">
        <v>151</v>
      </c>
      <c r="E289">
        <v>7.2590362625910704E-3</v>
      </c>
      <c r="F289" s="65">
        <v>0.98440145439422999</v>
      </c>
      <c r="G289">
        <v>8.3395093431789385E-3</v>
      </c>
      <c r="H289" s="43"/>
      <c r="I289" s="43"/>
      <c r="J289" s="43"/>
      <c r="K289" s="43"/>
      <c r="L289" s="43"/>
      <c r="M289" s="43"/>
      <c r="P289" s="30"/>
      <c r="Q289" s="30"/>
      <c r="R289" s="30"/>
    </row>
    <row r="290" spans="1:18" x14ac:dyDescent="0.25">
      <c r="A290" t="str">
        <f t="shared" si="4"/>
        <v>LiechtensteinWindstormCOMMERCIAL</v>
      </c>
      <c r="B290" t="s">
        <v>39</v>
      </c>
      <c r="C290" t="s">
        <v>67</v>
      </c>
      <c r="D290" t="s">
        <v>151</v>
      </c>
      <c r="E290">
        <v>2.03824773804552E-4</v>
      </c>
      <c r="F290" s="65">
        <v>0.99978749738022143</v>
      </c>
      <c r="G290">
        <v>8.677845974013103E-6</v>
      </c>
      <c r="H290" s="43"/>
      <c r="I290" s="43"/>
      <c r="J290" s="43"/>
      <c r="K290" s="43"/>
      <c r="L290" s="43"/>
      <c r="M290" s="43"/>
      <c r="P290" s="30"/>
      <c r="Q290" s="30"/>
      <c r="R290" s="30"/>
    </row>
    <row r="291" spans="1:18" x14ac:dyDescent="0.25">
      <c r="A291" t="str">
        <f t="shared" si="4"/>
        <v>LuxembourgWindstormCOMMERCIAL</v>
      </c>
      <c r="B291" t="s">
        <v>43</v>
      </c>
      <c r="C291" t="s">
        <v>67</v>
      </c>
      <c r="D291" t="s">
        <v>151</v>
      </c>
      <c r="E291">
        <v>2.4559892021796099E-3</v>
      </c>
      <c r="F291" s="65">
        <v>0.72754401079782038</v>
      </c>
      <c r="G291">
        <v>0.27</v>
      </c>
      <c r="H291" s="43"/>
      <c r="I291" s="43"/>
      <c r="J291" s="43"/>
      <c r="K291" s="43"/>
      <c r="L291" s="43"/>
      <c r="M291" s="43"/>
      <c r="P291" s="30"/>
      <c r="Q291" s="30"/>
      <c r="R291" s="30"/>
    </row>
    <row r="292" spans="1:18" x14ac:dyDescent="0.25">
      <c r="A292" t="str">
        <f t="shared" si="4"/>
        <v>MaltaWindstormCOMMERCIAL</v>
      </c>
      <c r="B292" t="s">
        <v>45</v>
      </c>
      <c r="C292" t="s">
        <v>67</v>
      </c>
      <c r="D292" t="s">
        <v>151</v>
      </c>
      <c r="E292">
        <v>5.9439443945612702E-4</v>
      </c>
      <c r="F292" s="65">
        <v>0.98428215899040794</v>
      </c>
      <c r="G292">
        <v>1.5123446570135932E-2</v>
      </c>
      <c r="H292" s="43"/>
      <c r="I292" s="43"/>
      <c r="J292" s="43"/>
      <c r="K292" s="43"/>
      <c r="L292" s="43"/>
      <c r="M292" s="43"/>
      <c r="P292" s="30"/>
      <c r="Q292" s="30"/>
      <c r="R292" s="30"/>
    </row>
    <row r="293" spans="1:18" x14ac:dyDescent="0.25">
      <c r="A293" t="str">
        <f t="shared" si="4"/>
        <v>NetherlandsWindstormCOMMERCIAL</v>
      </c>
      <c r="B293" t="s">
        <v>47</v>
      </c>
      <c r="C293" t="s">
        <v>67</v>
      </c>
      <c r="D293" t="s">
        <v>151</v>
      </c>
      <c r="E293">
        <v>3.1466015476780498E-3</v>
      </c>
      <c r="F293" s="65">
        <v>0.90150063811660086</v>
      </c>
      <c r="G293">
        <v>9.5352760335721085E-2</v>
      </c>
      <c r="H293" s="43"/>
      <c r="I293" s="43"/>
      <c r="J293" s="43"/>
      <c r="K293" s="43"/>
      <c r="L293" s="43"/>
      <c r="M293" s="43"/>
      <c r="P293" s="30"/>
      <c r="Q293" s="30"/>
      <c r="R293" s="30"/>
    </row>
    <row r="294" spans="1:18" x14ac:dyDescent="0.25">
      <c r="A294" t="str">
        <f t="shared" si="4"/>
        <v>NorwayWindstormCOMMERCIAL</v>
      </c>
      <c r="B294" t="s">
        <v>49</v>
      </c>
      <c r="C294" t="s">
        <v>67</v>
      </c>
      <c r="D294" t="s">
        <v>151</v>
      </c>
      <c r="E294">
        <v>1.9359722207136199E-3</v>
      </c>
      <c r="F294" s="65">
        <v>0.95122657405311739</v>
      </c>
      <c r="G294">
        <v>4.6837453726168987E-2</v>
      </c>
      <c r="H294" s="43"/>
      <c r="I294" s="43"/>
      <c r="J294" s="43"/>
      <c r="K294" s="43"/>
      <c r="L294" s="43"/>
      <c r="M294" s="43"/>
      <c r="P294" s="30"/>
      <c r="Q294" s="30"/>
      <c r="R294" s="30"/>
    </row>
    <row r="295" spans="1:18" x14ac:dyDescent="0.25">
      <c r="A295" t="str">
        <f t="shared" si="4"/>
        <v>PolandWindstormCOMMERCIAL</v>
      </c>
      <c r="B295" t="s">
        <v>51</v>
      </c>
      <c r="C295" t="s">
        <v>67</v>
      </c>
      <c r="D295" t="s">
        <v>151</v>
      </c>
      <c r="E295">
        <v>2.1187622871820899E-3</v>
      </c>
      <c r="F295" s="65">
        <v>0.92683606226518089</v>
      </c>
      <c r="G295">
        <v>7.1045175447637013E-2</v>
      </c>
      <c r="H295" s="43"/>
      <c r="I295" s="43"/>
      <c r="J295" s="43"/>
      <c r="K295" s="43"/>
      <c r="L295" s="43"/>
      <c r="M295" s="43"/>
      <c r="P295" s="30"/>
      <c r="Q295" s="30"/>
      <c r="R295" s="30"/>
    </row>
    <row r="296" spans="1:18" x14ac:dyDescent="0.25">
      <c r="A296" t="str">
        <f t="shared" si="4"/>
        <v>PortugalWindstormCOMMERCIAL</v>
      </c>
      <c r="B296" t="s">
        <v>53</v>
      </c>
      <c r="C296" t="s">
        <v>67</v>
      </c>
      <c r="D296" t="s">
        <v>151</v>
      </c>
      <c r="E296">
        <v>5.8668092249553903E-2</v>
      </c>
      <c r="F296" s="65">
        <v>0.85949970558886302</v>
      </c>
      <c r="G296">
        <v>8.1832202161583073E-2</v>
      </c>
      <c r="H296" s="43"/>
      <c r="I296" s="43"/>
      <c r="J296" s="43"/>
      <c r="K296" s="43"/>
      <c r="L296" s="43"/>
      <c r="M296" s="43"/>
      <c r="P296" s="30"/>
      <c r="Q296" s="30"/>
      <c r="R296" s="30"/>
    </row>
    <row r="297" spans="1:18" x14ac:dyDescent="0.25">
      <c r="A297" t="str">
        <f t="shared" si="4"/>
        <v>RomaniaWindstormCOMMERCIAL</v>
      </c>
      <c r="B297" t="s">
        <v>55</v>
      </c>
      <c r="C297" t="s">
        <v>67</v>
      </c>
      <c r="D297" t="s">
        <v>151</v>
      </c>
      <c r="E297">
        <v>4.2613732865514203E-3</v>
      </c>
      <c r="F297" s="65">
        <v>0.76838981159309361</v>
      </c>
      <c r="G297">
        <v>0.22734881512035499</v>
      </c>
      <c r="H297" s="43"/>
      <c r="I297" s="43"/>
      <c r="J297" s="43"/>
      <c r="K297" s="43"/>
      <c r="L297" s="43"/>
      <c r="M297" s="43"/>
      <c r="P297" s="30"/>
      <c r="Q297" s="30"/>
      <c r="R297" s="30"/>
    </row>
    <row r="298" spans="1:18" x14ac:dyDescent="0.25">
      <c r="A298" t="str">
        <f t="shared" si="4"/>
        <v>SlovakiaWindstormCOMMERCIAL</v>
      </c>
      <c r="B298" t="s">
        <v>57</v>
      </c>
      <c r="C298" t="s">
        <v>67</v>
      </c>
      <c r="D298" t="s">
        <v>151</v>
      </c>
      <c r="E298">
        <v>1.8672271760963399E-3</v>
      </c>
      <c r="F298" s="65">
        <v>0.54076747067114472</v>
      </c>
      <c r="G298">
        <v>0.45736530215275895</v>
      </c>
      <c r="H298" s="43"/>
      <c r="I298" s="43"/>
      <c r="J298" s="43"/>
      <c r="K298" s="43"/>
      <c r="L298" s="43"/>
      <c r="M298" s="43"/>
      <c r="P298" s="30"/>
      <c r="Q298" s="30"/>
      <c r="R298" s="30"/>
    </row>
    <row r="299" spans="1:18" x14ac:dyDescent="0.25">
      <c r="A299" t="str">
        <f t="shared" si="4"/>
        <v>SloveniaWindstormCOMMERCIAL</v>
      </c>
      <c r="B299" t="s">
        <v>59</v>
      </c>
      <c r="C299" t="s">
        <v>67</v>
      </c>
      <c r="D299" t="s">
        <v>151</v>
      </c>
      <c r="E299">
        <v>1.68790114650548E-4</v>
      </c>
      <c r="F299" s="65">
        <v>0.98216596593882044</v>
      </c>
      <c r="G299">
        <v>1.7665243946529012E-2</v>
      </c>
      <c r="H299" s="43"/>
      <c r="I299" s="43"/>
      <c r="J299" s="43"/>
      <c r="K299" s="43"/>
      <c r="L299" s="43"/>
      <c r="M299" s="43"/>
      <c r="P299" s="30"/>
      <c r="Q299" s="30"/>
      <c r="R299" s="30"/>
    </row>
    <row r="300" spans="1:18" x14ac:dyDescent="0.25">
      <c r="A300" t="str">
        <f t="shared" si="4"/>
        <v>SpainWindstormCOMMERCIAL</v>
      </c>
      <c r="B300" t="s">
        <v>61</v>
      </c>
      <c r="C300" t="s">
        <v>67</v>
      </c>
      <c r="D300" t="s">
        <v>151</v>
      </c>
      <c r="E300" s="43">
        <v>7.0000000000000007E-2</v>
      </c>
      <c r="F300" s="65">
        <v>0.82944770385069599</v>
      </c>
      <c r="G300" s="43">
        <v>0.100552296149304</v>
      </c>
      <c r="H300" s="43"/>
      <c r="I300" s="43"/>
      <c r="J300" s="43"/>
      <c r="K300" s="43"/>
      <c r="L300" s="43"/>
      <c r="M300" s="43"/>
      <c r="P300" s="30"/>
      <c r="Q300" s="30"/>
      <c r="R300" s="30"/>
    </row>
    <row r="301" spans="1:18" x14ac:dyDescent="0.25">
      <c r="A301" t="str">
        <f t="shared" si="4"/>
        <v>SwedenWindstormCOMMERCIAL</v>
      </c>
      <c r="B301" t="s">
        <v>63</v>
      </c>
      <c r="C301" t="s">
        <v>67</v>
      </c>
      <c r="D301" t="s">
        <v>151</v>
      </c>
      <c r="E301">
        <v>6.1257226445359997E-2</v>
      </c>
      <c r="F301" s="65">
        <v>0.62835811694489896</v>
      </c>
      <c r="G301">
        <v>0.31038465660974102</v>
      </c>
      <c r="H301" s="43"/>
      <c r="I301" s="43"/>
      <c r="J301" s="43"/>
      <c r="K301" s="43"/>
      <c r="L301" s="43"/>
      <c r="M301" s="43"/>
      <c r="P301" s="30"/>
      <c r="Q301" s="30"/>
      <c r="R30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6"/>
  <sheetViews>
    <sheetView showGridLines="0" zoomScale="80" zoomScaleNormal="80" workbookViewId="0">
      <selection activeCell="I11" sqref="I11"/>
    </sheetView>
  </sheetViews>
  <sheetFormatPr defaultColWidth="9.140625" defaultRowHeight="15" x14ac:dyDescent="0.25"/>
  <cols>
    <col min="1" max="1" width="88.85546875" bestFit="1" customWidth="1"/>
    <col min="2" max="2" width="11.85546875" customWidth="1"/>
    <col min="4" max="4" width="9.85546875" bestFit="1" customWidth="1"/>
    <col min="5" max="6" width="12.140625" bestFit="1" customWidth="1"/>
    <col min="7" max="7" width="11" bestFit="1" customWidth="1"/>
    <col min="8" max="8" width="11.42578125" bestFit="1" customWidth="1"/>
    <col min="9" max="9" width="11" bestFit="1" customWidth="1"/>
  </cols>
  <sheetData>
    <row r="1" spans="1:9" ht="26.25" x14ac:dyDescent="0.4">
      <c r="A1" s="8" t="s">
        <v>76</v>
      </c>
      <c r="B1" s="9"/>
    </row>
    <row r="2" spans="1:9" ht="26.25" x14ac:dyDescent="0.4">
      <c r="A2" s="10"/>
      <c r="B2" s="9"/>
    </row>
    <row r="3" spans="1:9" x14ac:dyDescent="0.25">
      <c r="A3" t="s">
        <v>77</v>
      </c>
      <c r="B3" s="9" t="s">
        <v>78</v>
      </c>
    </row>
    <row r="4" spans="1:9" x14ac:dyDescent="0.25">
      <c r="A4" t="s">
        <v>79</v>
      </c>
      <c r="B4" s="11">
        <v>1.1387</v>
      </c>
      <c r="C4" s="12"/>
      <c r="D4" s="13"/>
    </row>
    <row r="5" spans="1:9" x14ac:dyDescent="0.25">
      <c r="A5" t="s">
        <v>80</v>
      </c>
      <c r="B5" s="11">
        <v>1.1005</v>
      </c>
      <c r="C5" s="12"/>
      <c r="D5" s="13"/>
    </row>
    <row r="6" spans="1:9" x14ac:dyDescent="0.25">
      <c r="A6" t="s">
        <v>81</v>
      </c>
      <c r="B6" s="11">
        <v>1.1921999999999999</v>
      </c>
      <c r="C6" s="12"/>
      <c r="D6" s="13"/>
    </row>
    <row r="7" spans="1:9" x14ac:dyDescent="0.25">
      <c r="A7" t="s">
        <v>82</v>
      </c>
      <c r="B7" s="11">
        <v>1.1275999999999999</v>
      </c>
      <c r="C7" s="12"/>
      <c r="D7" s="13"/>
    </row>
    <row r="8" spans="1:9" x14ac:dyDescent="0.25">
      <c r="B8" s="11"/>
      <c r="C8" s="12"/>
      <c r="D8" s="13"/>
    </row>
    <row r="9" spans="1:9" x14ac:dyDescent="0.25">
      <c r="A9" s="14"/>
      <c r="B9" s="15" t="s">
        <v>83</v>
      </c>
      <c r="C9" s="15" t="s">
        <v>84</v>
      </c>
      <c r="D9" s="15">
        <v>2020</v>
      </c>
      <c r="E9" s="15">
        <v>2021</v>
      </c>
      <c r="F9" s="15" t="s">
        <v>85</v>
      </c>
      <c r="G9" s="15" t="s">
        <v>86</v>
      </c>
      <c r="H9" s="15" t="s">
        <v>87</v>
      </c>
      <c r="I9" s="15" t="s">
        <v>88</v>
      </c>
    </row>
    <row r="10" spans="1:9" x14ac:dyDescent="0.25">
      <c r="A10" s="16" t="s">
        <v>89</v>
      </c>
      <c r="B10" s="17" t="s">
        <v>90</v>
      </c>
      <c r="C10" s="17" t="s">
        <v>90</v>
      </c>
      <c r="D10" s="17"/>
      <c r="E10" s="17"/>
      <c r="F10" s="17"/>
      <c r="G10" s="17"/>
      <c r="H10" s="17"/>
      <c r="I10" s="17"/>
    </row>
    <row r="11" spans="1:9" x14ac:dyDescent="0.25">
      <c r="A11" s="18" t="s">
        <v>7</v>
      </c>
      <c r="B11" s="19">
        <v>460029.4</v>
      </c>
      <c r="C11" s="19">
        <v>478160.7</v>
      </c>
      <c r="D11" s="19">
        <v>456892.9</v>
      </c>
      <c r="E11" s="19">
        <v>506950.40000000002</v>
      </c>
      <c r="F11" s="19">
        <f t="shared" ref="F11:F40" si="0">B11*$B$4</f>
        <v>523835.47778000007</v>
      </c>
      <c r="G11" s="19">
        <f t="shared" ref="G11:G40" si="1">C11*$B$5</f>
        <v>526215.85035000008</v>
      </c>
      <c r="H11" s="19">
        <f>D11*$B$6</f>
        <v>544707.71537999995</v>
      </c>
      <c r="I11" s="19">
        <f>E11*$B$7</f>
        <v>571637.27104000002</v>
      </c>
    </row>
    <row r="12" spans="1:9" x14ac:dyDescent="0.25">
      <c r="A12" s="18" t="s">
        <v>9</v>
      </c>
      <c r="B12" s="20">
        <v>56224.7</v>
      </c>
      <c r="C12" s="20">
        <v>61558</v>
      </c>
      <c r="D12" s="20">
        <v>61331</v>
      </c>
      <c r="E12" s="20">
        <v>67872.100000000006</v>
      </c>
      <c r="F12" s="20">
        <f t="shared" si="0"/>
        <v>64023.065889999998</v>
      </c>
      <c r="G12" s="19">
        <f t="shared" si="1"/>
        <v>67744.578999999998</v>
      </c>
      <c r="H12" s="19">
        <f t="shared" ref="H12:H40" si="2">D12*$B$6</f>
        <v>73118.818199999994</v>
      </c>
      <c r="I12" s="19">
        <f t="shared" ref="I12:I40" si="3">E12*$B$7</f>
        <v>76532.579960000003</v>
      </c>
    </row>
    <row r="13" spans="1:9" x14ac:dyDescent="0.25">
      <c r="A13" s="18" t="s">
        <v>15</v>
      </c>
      <c r="B13" s="19">
        <v>210927.8</v>
      </c>
      <c r="C13" s="19">
        <v>225568.7</v>
      </c>
      <c r="D13" s="19">
        <v>215248</v>
      </c>
      <c r="E13" s="19">
        <v>238714.2</v>
      </c>
      <c r="F13" s="19">
        <f t="shared" si="0"/>
        <v>240183.48585999999</v>
      </c>
      <c r="G13" s="19">
        <f t="shared" si="1"/>
        <v>248238.35435000001</v>
      </c>
      <c r="H13" s="19">
        <f t="shared" si="2"/>
        <v>256618.66559999998</v>
      </c>
      <c r="I13" s="19">
        <f t="shared" si="3"/>
        <v>269174.13192000001</v>
      </c>
    </row>
    <row r="14" spans="1:9" x14ac:dyDescent="0.25">
      <c r="A14" s="18" t="s">
        <v>17</v>
      </c>
      <c r="B14" s="20">
        <v>302328.7</v>
      </c>
      <c r="C14" s="20">
        <v>310475.59999999998</v>
      </c>
      <c r="D14" s="20">
        <v>312516.59999999998</v>
      </c>
      <c r="E14" s="20">
        <v>334526.5</v>
      </c>
      <c r="F14" s="20">
        <f t="shared" si="0"/>
        <v>344261.69069000002</v>
      </c>
      <c r="G14" s="19">
        <f t="shared" si="1"/>
        <v>341678.39779999998</v>
      </c>
      <c r="H14" s="19">
        <f t="shared" si="2"/>
        <v>372582.29051999992</v>
      </c>
      <c r="I14" s="19">
        <f>E14*$B$7</f>
        <v>377212.08139999997</v>
      </c>
    </row>
    <row r="15" spans="1:9" x14ac:dyDescent="0.25">
      <c r="A15" s="18" t="s">
        <v>25</v>
      </c>
      <c r="B15" s="19">
        <v>3367860</v>
      </c>
      <c r="C15" s="19">
        <v>3473350</v>
      </c>
      <c r="D15" s="19">
        <v>3367560</v>
      </c>
      <c r="E15" s="19">
        <v>3570620</v>
      </c>
      <c r="F15" s="19">
        <f t="shared" si="0"/>
        <v>3834982.182</v>
      </c>
      <c r="G15" s="19">
        <f t="shared" si="1"/>
        <v>3822421.6750000003</v>
      </c>
      <c r="H15" s="19">
        <f t="shared" si="2"/>
        <v>4014805.0319999997</v>
      </c>
      <c r="I15" s="19">
        <f t="shared" si="3"/>
        <v>4026231.1119999997</v>
      </c>
    </row>
    <row r="16" spans="1:9" x14ac:dyDescent="0.25">
      <c r="A16" s="18" t="s">
        <v>19</v>
      </c>
      <c r="B16" s="20">
        <v>25817.7</v>
      </c>
      <c r="C16" s="20">
        <v>27732.3</v>
      </c>
      <c r="D16" s="20">
        <v>26834.5</v>
      </c>
      <c r="E16" s="20">
        <v>30660.1</v>
      </c>
      <c r="F16" s="20">
        <f t="shared" si="0"/>
        <v>29398.614990000002</v>
      </c>
      <c r="G16" s="19">
        <f t="shared" si="1"/>
        <v>30519.39615</v>
      </c>
      <c r="H16" s="19">
        <f t="shared" si="2"/>
        <v>31992.090899999999</v>
      </c>
      <c r="I16" s="19">
        <f t="shared" si="3"/>
        <v>34572.328759999997</v>
      </c>
    </row>
    <row r="17" spans="1:9" x14ac:dyDescent="0.25">
      <c r="A17" s="18" t="s">
        <v>33</v>
      </c>
      <c r="B17" s="19">
        <v>326042.8</v>
      </c>
      <c r="C17" s="19">
        <v>356526.3</v>
      </c>
      <c r="D17" s="19">
        <v>372868.5</v>
      </c>
      <c r="E17" s="19">
        <v>421529.2</v>
      </c>
      <c r="F17" s="19">
        <f t="shared" si="0"/>
        <v>371264.93635999999</v>
      </c>
      <c r="G17" s="19">
        <f t="shared" si="1"/>
        <v>392357.19315000001</v>
      </c>
      <c r="H17" s="19">
        <f t="shared" si="2"/>
        <v>444533.82569999999</v>
      </c>
      <c r="I17" s="19">
        <f t="shared" si="3"/>
        <v>475316.32591999997</v>
      </c>
    </row>
    <row r="18" spans="1:9" x14ac:dyDescent="0.25">
      <c r="A18" s="18" t="s">
        <v>27</v>
      </c>
      <c r="B18" s="20">
        <v>179557.7</v>
      </c>
      <c r="C18" s="20">
        <v>183250.4</v>
      </c>
      <c r="D18" s="20">
        <v>165326.39999999999</v>
      </c>
      <c r="E18" s="20">
        <v>182830.2</v>
      </c>
      <c r="F18" s="20">
        <f t="shared" si="0"/>
        <v>204462.35299000001</v>
      </c>
      <c r="G18" s="19">
        <f t="shared" si="1"/>
        <v>201667.06520000001</v>
      </c>
      <c r="H18" s="19">
        <f t="shared" si="2"/>
        <v>197102.13407999999</v>
      </c>
      <c r="I18" s="19">
        <f t="shared" si="3"/>
        <v>206159.33352000001</v>
      </c>
    </row>
    <row r="19" spans="1:9" x14ac:dyDescent="0.25">
      <c r="A19" s="18" t="s">
        <v>61</v>
      </c>
      <c r="B19" s="19">
        <v>1203259</v>
      </c>
      <c r="C19" s="19">
        <v>1244375</v>
      </c>
      <c r="D19" s="19">
        <v>1121948</v>
      </c>
      <c r="E19" s="19">
        <v>1205063</v>
      </c>
      <c r="F19" s="19">
        <f t="shared" si="0"/>
        <v>1370151.0233</v>
      </c>
      <c r="G19" s="19">
        <f t="shared" si="1"/>
        <v>1369434.6875</v>
      </c>
      <c r="H19" s="19">
        <f t="shared" si="2"/>
        <v>1337586.4055999999</v>
      </c>
      <c r="I19" s="19">
        <f t="shared" si="3"/>
        <v>1358829.0388</v>
      </c>
    </row>
    <row r="20" spans="1:9" x14ac:dyDescent="0.25">
      <c r="A20" s="18" t="s">
        <v>23</v>
      </c>
      <c r="B20" s="20">
        <v>2363306</v>
      </c>
      <c r="C20" s="20">
        <v>2437635</v>
      </c>
      <c r="D20" s="20">
        <v>2302860</v>
      </c>
      <c r="E20" s="20">
        <v>2483616</v>
      </c>
      <c r="F20" s="20">
        <f t="shared" si="0"/>
        <v>2691096.5422</v>
      </c>
      <c r="G20" s="19">
        <f t="shared" si="1"/>
        <v>2682617.3174999999</v>
      </c>
      <c r="H20" s="19">
        <f t="shared" si="2"/>
        <v>2745469.6919999998</v>
      </c>
      <c r="I20" s="19">
        <f t="shared" si="3"/>
        <v>2800525.4016</v>
      </c>
    </row>
    <row r="21" spans="1:9" x14ac:dyDescent="0.25">
      <c r="A21" s="18" t="s">
        <v>11</v>
      </c>
      <c r="B21" s="19">
        <v>52688.800000000003</v>
      </c>
      <c r="C21" s="19">
        <v>55571.4</v>
      </c>
      <c r="D21" s="19">
        <v>50189.599999999999</v>
      </c>
      <c r="E21" s="19">
        <v>57310.2</v>
      </c>
      <c r="F21" s="19">
        <f t="shared" si="0"/>
        <v>59996.736560000005</v>
      </c>
      <c r="G21" s="19">
        <f t="shared" si="1"/>
        <v>61156.325700000001</v>
      </c>
      <c r="H21" s="19">
        <f t="shared" si="2"/>
        <v>59836.041119999994</v>
      </c>
      <c r="I21" s="19">
        <f t="shared" si="3"/>
        <v>64622.981519999994</v>
      </c>
    </row>
    <row r="22" spans="1:9" x14ac:dyDescent="0.25">
      <c r="A22" s="18" t="s">
        <v>35</v>
      </c>
      <c r="B22" s="20">
        <v>1771391.2</v>
      </c>
      <c r="C22" s="20">
        <v>1796633.8</v>
      </c>
      <c r="D22" s="20">
        <v>1656960.7</v>
      </c>
      <c r="E22" s="20">
        <v>1775436.4</v>
      </c>
      <c r="F22" s="20">
        <f t="shared" si="0"/>
        <v>2017083.1594400001</v>
      </c>
      <c r="G22" s="19">
        <f t="shared" si="1"/>
        <v>1977195.4969000001</v>
      </c>
      <c r="H22" s="19">
        <f t="shared" si="2"/>
        <v>1975428.5465399998</v>
      </c>
      <c r="I22" s="19">
        <f t="shared" si="3"/>
        <v>2001982.0846399998</v>
      </c>
    </row>
    <row r="23" spans="1:9" x14ac:dyDescent="0.25">
      <c r="A23" s="18" t="s">
        <v>13</v>
      </c>
      <c r="B23" s="19">
        <v>21612.6</v>
      </c>
      <c r="C23" s="19">
        <v>23009.9</v>
      </c>
      <c r="D23" s="19">
        <v>21617.9</v>
      </c>
      <c r="E23" s="19">
        <v>23352.799999999999</v>
      </c>
      <c r="F23" s="19">
        <f t="shared" si="0"/>
        <v>24610.267619999999</v>
      </c>
      <c r="G23" s="19">
        <f t="shared" si="1"/>
        <v>25322.394950000002</v>
      </c>
      <c r="H23" s="19">
        <f t="shared" si="2"/>
        <v>25772.860380000002</v>
      </c>
      <c r="I23" s="19">
        <f t="shared" si="3"/>
        <v>26332.617279999999</v>
      </c>
    </row>
    <row r="24" spans="1:9" x14ac:dyDescent="0.25">
      <c r="A24" s="18" t="s">
        <v>37</v>
      </c>
      <c r="B24" s="20">
        <v>29153.599999999999</v>
      </c>
      <c r="C24" s="20">
        <v>30647.200000000001</v>
      </c>
      <c r="D24" s="20">
        <v>29456.799999999999</v>
      </c>
      <c r="E24" s="20">
        <v>32922.5</v>
      </c>
      <c r="F24" s="20">
        <f t="shared" si="0"/>
        <v>33197.204319999997</v>
      </c>
      <c r="G24" s="19">
        <f t="shared" si="1"/>
        <v>33727.243600000002</v>
      </c>
      <c r="H24" s="19">
        <f t="shared" si="2"/>
        <v>35118.396959999998</v>
      </c>
      <c r="I24" s="19">
        <f t="shared" si="3"/>
        <v>37123.411</v>
      </c>
    </row>
    <row r="25" spans="1:9" x14ac:dyDescent="0.25">
      <c r="A25" s="18" t="s">
        <v>41</v>
      </c>
      <c r="B25" s="19">
        <v>45514.8</v>
      </c>
      <c r="C25" s="19">
        <v>48859.9</v>
      </c>
      <c r="D25" s="19">
        <v>49507.199999999997</v>
      </c>
      <c r="E25" s="19">
        <v>55383.1</v>
      </c>
      <c r="F25" s="19">
        <f t="shared" si="0"/>
        <v>51827.702760000007</v>
      </c>
      <c r="G25" s="19">
        <f t="shared" si="1"/>
        <v>53770.319950000005</v>
      </c>
      <c r="H25" s="19">
        <f t="shared" si="2"/>
        <v>59022.483839999994</v>
      </c>
      <c r="I25" s="19">
        <f t="shared" si="3"/>
        <v>62449.983559999993</v>
      </c>
    </row>
    <row r="26" spans="1:9" x14ac:dyDescent="0.25">
      <c r="A26" s="18" t="s">
        <v>43</v>
      </c>
      <c r="B26" s="20">
        <v>60362.2</v>
      </c>
      <c r="C26" s="20">
        <v>62704.2</v>
      </c>
      <c r="D26" s="20">
        <v>64221.1</v>
      </c>
      <c r="E26" s="20">
        <v>73313.5</v>
      </c>
      <c r="F26" s="20">
        <f t="shared" si="0"/>
        <v>68734.437139999995</v>
      </c>
      <c r="G26" s="19">
        <f t="shared" si="1"/>
        <v>69005.972099999999</v>
      </c>
      <c r="H26" s="19">
        <f t="shared" si="2"/>
        <v>76564.395420000001</v>
      </c>
      <c r="I26" s="19">
        <f t="shared" si="3"/>
        <v>82668.302599999995</v>
      </c>
    </row>
    <row r="27" spans="1:9" x14ac:dyDescent="0.25">
      <c r="A27" s="18" t="s">
        <v>29</v>
      </c>
      <c r="B27" s="19">
        <v>136073.4</v>
      </c>
      <c r="C27" s="19">
        <v>146113.20000000001</v>
      </c>
      <c r="D27" s="19">
        <v>136622</v>
      </c>
      <c r="E27" s="19">
        <v>153536.70000000001</v>
      </c>
      <c r="F27" s="19">
        <f t="shared" si="0"/>
        <v>154946.78057999999</v>
      </c>
      <c r="G27" s="19">
        <f t="shared" si="1"/>
        <v>160797.57660000003</v>
      </c>
      <c r="H27" s="19">
        <f t="shared" si="2"/>
        <v>162880.74839999998</v>
      </c>
      <c r="I27" s="19">
        <f t="shared" si="3"/>
        <v>173127.98292000001</v>
      </c>
    </row>
    <row r="28" spans="1:9" x14ac:dyDescent="0.25">
      <c r="A28" s="18" t="s">
        <v>45</v>
      </c>
      <c r="B28" s="20">
        <v>12957.1</v>
      </c>
      <c r="C28" s="20">
        <v>14042.2</v>
      </c>
      <c r="D28" s="20">
        <v>13059.9</v>
      </c>
      <c r="E28" s="20">
        <v>14533.8</v>
      </c>
      <c r="F28" s="20">
        <f t="shared" si="0"/>
        <v>14754.24977</v>
      </c>
      <c r="G28" s="19">
        <f t="shared" si="1"/>
        <v>15453.441100000002</v>
      </c>
      <c r="H28" s="19">
        <f t="shared" si="2"/>
        <v>15570.012779999999</v>
      </c>
      <c r="I28" s="19">
        <f t="shared" si="3"/>
        <v>16388.312879999998</v>
      </c>
    </row>
    <row r="29" spans="1:9" x14ac:dyDescent="0.25">
      <c r="A29" s="18" t="s">
        <v>47</v>
      </c>
      <c r="B29" s="19">
        <v>773987</v>
      </c>
      <c r="C29" s="19">
        <v>813055</v>
      </c>
      <c r="D29" s="19">
        <v>800095</v>
      </c>
      <c r="E29" s="19">
        <v>860719</v>
      </c>
      <c r="F29" s="19">
        <f t="shared" si="0"/>
        <v>881338.99690000003</v>
      </c>
      <c r="G29" s="19">
        <f t="shared" si="1"/>
        <v>894767.02750000008</v>
      </c>
      <c r="H29" s="19">
        <f t="shared" si="2"/>
        <v>953873.25899999996</v>
      </c>
      <c r="I29" s="19">
        <f t="shared" si="3"/>
        <v>970546.74439999997</v>
      </c>
    </row>
    <row r="30" spans="1:9" x14ac:dyDescent="0.25">
      <c r="A30" s="18" t="s">
        <v>4</v>
      </c>
      <c r="B30" s="20">
        <v>385424</v>
      </c>
      <c r="C30" s="20">
        <v>397518.5</v>
      </c>
      <c r="D30" s="20">
        <v>379320.6</v>
      </c>
      <c r="E30" s="20">
        <v>403370.4</v>
      </c>
      <c r="F30" s="20">
        <f t="shared" si="0"/>
        <v>438882.3088</v>
      </c>
      <c r="G30" s="19">
        <f t="shared" si="1"/>
        <v>437469.10925000004</v>
      </c>
      <c r="H30" s="19">
        <f t="shared" si="2"/>
        <v>452226.01931999996</v>
      </c>
      <c r="I30" s="19">
        <f t="shared" si="3"/>
        <v>454840.46304</v>
      </c>
    </row>
    <row r="31" spans="1:9" x14ac:dyDescent="0.25">
      <c r="A31" s="18" t="s">
        <v>51</v>
      </c>
      <c r="B31" s="19">
        <v>497842.3</v>
      </c>
      <c r="C31" s="19">
        <v>533599.9</v>
      </c>
      <c r="D31" s="19">
        <v>523667.8</v>
      </c>
      <c r="E31" s="19">
        <v>570206.6</v>
      </c>
      <c r="F31" s="19">
        <f t="shared" si="0"/>
        <v>566893.02700999996</v>
      </c>
      <c r="G31" s="19">
        <f t="shared" si="1"/>
        <v>587226.68995000003</v>
      </c>
      <c r="H31" s="19">
        <f t="shared" si="2"/>
        <v>624316.75115999999</v>
      </c>
      <c r="I31" s="19">
        <f t="shared" si="3"/>
        <v>642964.96215999988</v>
      </c>
    </row>
    <row r="32" spans="1:9" x14ac:dyDescent="0.25">
      <c r="A32" s="18" t="s">
        <v>53</v>
      </c>
      <c r="B32" s="20">
        <v>205184.1</v>
      </c>
      <c r="C32" s="20">
        <v>214374.6</v>
      </c>
      <c r="D32" s="20">
        <v>200087.6</v>
      </c>
      <c r="E32" s="20">
        <v>211277.5</v>
      </c>
      <c r="F32" s="20">
        <f t="shared" si="0"/>
        <v>233643.13467000003</v>
      </c>
      <c r="G32" s="19">
        <f t="shared" si="1"/>
        <v>235919.24730000002</v>
      </c>
      <c r="H32" s="19">
        <f t="shared" si="2"/>
        <v>238544.43672</v>
      </c>
      <c r="I32" s="19">
        <f t="shared" si="3"/>
        <v>238236.50899999999</v>
      </c>
    </row>
    <row r="33" spans="1:9" x14ac:dyDescent="0.25">
      <c r="A33" s="18" t="s">
        <v>55</v>
      </c>
      <c r="B33" s="19">
        <v>204496.9</v>
      </c>
      <c r="C33" s="19">
        <v>223162.5</v>
      </c>
      <c r="D33" s="19">
        <v>218863.3</v>
      </c>
      <c r="E33" s="19">
        <v>240154</v>
      </c>
      <c r="F33" s="19">
        <f t="shared" si="0"/>
        <v>232860.62002999999</v>
      </c>
      <c r="G33" s="19">
        <f t="shared" si="1"/>
        <v>245590.33125000002</v>
      </c>
      <c r="H33" s="19">
        <f t="shared" si="2"/>
        <v>260928.82625999997</v>
      </c>
      <c r="I33" s="19">
        <f t="shared" si="3"/>
        <v>270797.65039999998</v>
      </c>
    </row>
    <row r="34" spans="1:9" x14ac:dyDescent="0.25">
      <c r="A34" s="18" t="s">
        <v>59</v>
      </c>
      <c r="B34" s="20">
        <v>45864.2</v>
      </c>
      <c r="C34" s="20">
        <v>48396.7</v>
      </c>
      <c r="D34" s="20">
        <v>46918</v>
      </c>
      <c r="E34" s="20">
        <v>52020.2</v>
      </c>
      <c r="F34" s="20">
        <f t="shared" si="0"/>
        <v>52225.564539999999</v>
      </c>
      <c r="G34" s="19">
        <f t="shared" si="1"/>
        <v>53260.568350000001</v>
      </c>
      <c r="H34" s="19">
        <f t="shared" si="2"/>
        <v>55935.639599999995</v>
      </c>
      <c r="I34" s="19">
        <f t="shared" si="3"/>
        <v>58657.977519999993</v>
      </c>
    </row>
    <row r="35" spans="1:9" x14ac:dyDescent="0.25">
      <c r="A35" s="18" t="s">
        <v>57</v>
      </c>
      <c r="B35" s="19">
        <v>89430</v>
      </c>
      <c r="C35" s="19">
        <v>94048</v>
      </c>
      <c r="D35" s="19">
        <v>92079.3</v>
      </c>
      <c r="E35" s="19">
        <v>97122.5</v>
      </c>
      <c r="F35" s="19">
        <f t="shared" si="0"/>
        <v>101833.94100000001</v>
      </c>
      <c r="G35" s="19">
        <f t="shared" si="1"/>
        <v>103499.82400000001</v>
      </c>
      <c r="H35" s="19">
        <f t="shared" si="2"/>
        <v>109776.94146</v>
      </c>
      <c r="I35" s="19">
        <f t="shared" si="3"/>
        <v>109515.33099999999</v>
      </c>
    </row>
    <row r="36" spans="1:9" x14ac:dyDescent="0.25">
      <c r="A36" s="18" t="s">
        <v>21</v>
      </c>
      <c r="B36" s="20">
        <v>233468</v>
      </c>
      <c r="C36" s="20">
        <v>239852</v>
      </c>
      <c r="D36" s="20">
        <v>237995</v>
      </c>
      <c r="E36" s="20">
        <v>252934</v>
      </c>
      <c r="F36" s="20">
        <f t="shared" si="0"/>
        <v>265850.01160000003</v>
      </c>
      <c r="G36" s="19">
        <f t="shared" si="1"/>
        <v>263957.12599999999</v>
      </c>
      <c r="H36" s="19">
        <f t="shared" si="2"/>
        <v>283737.63899999997</v>
      </c>
      <c r="I36" s="19">
        <f t="shared" si="3"/>
        <v>285208.37839999999</v>
      </c>
    </row>
    <row r="37" spans="1:9" x14ac:dyDescent="0.25">
      <c r="A37" s="18" t="s">
        <v>63</v>
      </c>
      <c r="B37" s="19">
        <v>470673.1</v>
      </c>
      <c r="C37" s="19">
        <v>476869.5</v>
      </c>
      <c r="D37" s="19">
        <v>475666.1</v>
      </c>
      <c r="E37" s="19">
        <v>530356.6</v>
      </c>
      <c r="F37" s="19">
        <f t="shared" si="0"/>
        <v>535955.45897000004</v>
      </c>
      <c r="G37" s="19">
        <f t="shared" si="1"/>
        <v>524794.88474999997</v>
      </c>
      <c r="H37" s="19">
        <f t="shared" si="2"/>
        <v>567089.12441999989</v>
      </c>
      <c r="I37" s="19">
        <f t="shared" si="3"/>
        <v>598030.10215999989</v>
      </c>
    </row>
    <row r="38" spans="1:9" x14ac:dyDescent="0.25">
      <c r="A38" s="18" t="s">
        <v>31</v>
      </c>
      <c r="B38" s="19">
        <v>22241.1</v>
      </c>
      <c r="C38" s="19">
        <v>22166.799999999999</v>
      </c>
      <c r="D38" s="19">
        <v>18943.400000000001</v>
      </c>
      <c r="E38" s="19">
        <v>21531.8</v>
      </c>
      <c r="F38" s="19">
        <f t="shared" si="0"/>
        <v>25325.940569999999</v>
      </c>
      <c r="G38" s="19">
        <f t="shared" si="1"/>
        <v>24394.563399999999</v>
      </c>
      <c r="H38" s="19">
        <f t="shared" si="2"/>
        <v>22584.321479999999</v>
      </c>
      <c r="I38" s="19">
        <f t="shared" si="3"/>
        <v>24279.257679999999</v>
      </c>
    </row>
    <row r="39" spans="1:9" x14ac:dyDescent="0.25">
      <c r="A39" s="18" t="s">
        <v>39</v>
      </c>
      <c r="B39" s="20">
        <v>5666.3</v>
      </c>
      <c r="C39" s="20">
        <v>5742</v>
      </c>
      <c r="D39" s="20">
        <v>5362.9</v>
      </c>
      <c r="E39" s="20">
        <v>5363</v>
      </c>
      <c r="F39" s="20">
        <f t="shared" si="0"/>
        <v>6452.2158100000006</v>
      </c>
      <c r="G39" s="19">
        <f t="shared" si="1"/>
        <v>6319.0709999999999</v>
      </c>
      <c r="H39" s="19">
        <f t="shared" si="2"/>
        <v>6393.6493799999989</v>
      </c>
      <c r="I39" s="19">
        <f>E39*$B$7</f>
        <v>6047.3188</v>
      </c>
    </row>
    <row r="40" spans="1:9" x14ac:dyDescent="0.25">
      <c r="A40" s="18" t="s">
        <v>49</v>
      </c>
      <c r="B40" s="19">
        <v>370294.3</v>
      </c>
      <c r="C40" s="19">
        <v>361734.6</v>
      </c>
      <c r="D40" s="19">
        <v>318051.20000000001</v>
      </c>
      <c r="E40" s="19">
        <v>407754.8</v>
      </c>
      <c r="F40" s="19">
        <f t="shared" si="0"/>
        <v>421654.11940999998</v>
      </c>
      <c r="G40" s="19">
        <f t="shared" si="1"/>
        <v>398088.92729999998</v>
      </c>
      <c r="H40" s="19">
        <f t="shared" si="2"/>
        <v>379180.64064</v>
      </c>
      <c r="I40" s="19">
        <f t="shared" si="3"/>
        <v>459784.31247999996</v>
      </c>
    </row>
    <row r="41" spans="1:9" x14ac:dyDescent="0.25">
      <c r="A41" s="21" t="s">
        <v>68</v>
      </c>
      <c r="B41" s="22">
        <f>SUM(B11:B40)</f>
        <v>13929678.800000001</v>
      </c>
      <c r="C41" s="22">
        <f t="shared" ref="C41:I41" si="4">SUM(C11:C40)</f>
        <v>14406733.899999999</v>
      </c>
      <c r="D41" s="22">
        <f t="shared" si="4"/>
        <v>13742071.300000001</v>
      </c>
      <c r="E41" s="22">
        <f t="shared" si="4"/>
        <v>14880981.1</v>
      </c>
      <c r="F41" s="22">
        <f t="shared" si="4"/>
        <v>15861725.249559999</v>
      </c>
      <c r="G41" s="22">
        <f t="shared" si="4"/>
        <v>15854610.656950003</v>
      </c>
      <c r="H41" s="22">
        <f t="shared" si="4"/>
        <v>16383297.403860001</v>
      </c>
      <c r="I41" s="22">
        <f t="shared" si="4"/>
        <v>16779794.288360003</v>
      </c>
    </row>
    <row r="42" spans="1:9" x14ac:dyDescent="0.25">
      <c r="A42" s="23"/>
      <c r="B42" s="24"/>
      <c r="C42" s="25"/>
      <c r="D42" s="25"/>
      <c r="E42" s="25"/>
      <c r="F42" s="25"/>
    </row>
    <row r="43" spans="1:9" x14ac:dyDescent="0.25">
      <c r="A43" s="23"/>
      <c r="B43" s="23"/>
      <c r="C43" s="25"/>
      <c r="D43" s="25"/>
      <c r="E43" s="25"/>
      <c r="F43" s="25"/>
    </row>
    <row r="44" spans="1:9" x14ac:dyDescent="0.25">
      <c r="A44" s="25"/>
      <c r="B44" s="25"/>
      <c r="C44" s="25"/>
      <c r="D44" s="25"/>
      <c r="E44" s="25"/>
      <c r="F44" s="25"/>
    </row>
    <row r="45" spans="1:9" x14ac:dyDescent="0.25">
      <c r="A45" s="24"/>
      <c r="B45" s="25"/>
      <c r="C45" s="25"/>
      <c r="D45" s="25"/>
      <c r="E45" s="25"/>
      <c r="F45" s="25"/>
    </row>
    <row r="46" spans="1:9" x14ac:dyDescent="0.25">
      <c r="A46" s="24"/>
      <c r="B46" s="25"/>
      <c r="C46" s="25"/>
      <c r="D46" s="25"/>
      <c r="E46" s="25"/>
      <c r="F46" s="25"/>
    </row>
  </sheetData>
  <hyperlinks>
    <hyperlink ref="B3" r:id="rId1" xr:uid="{00000000-0004-0000-0F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16</Value>
      <Value>14</Value>
      <Value>4</Value>
      <Value>65</Value>
      <Value>3</Value>
      <Value>1</Value>
    </TaxCatchAll>
    <FilenameMeetingType xmlns="08acf695-f66a-4768-b3cf-48c5dc920dbe" xsi:nil="true"/>
    <oc1166516e544752abf9d2d1855ee661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oc1166516e544752abf9d2d1855ee661>
    <SourceDocumentInfo xmlns="08acf695-f66a-4768-b3cf-48c5dc920dbe" xsi:nil="true"/>
    <ERIS_Relation xmlns="08acf695-f66a-4768-b3cf-48c5dc920dbe">, </ERIS_Relation>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NextMeetingSubfolder xmlns="08acf695-f66a-4768-b3cf-48c5dc920dbe" xsi:nil="true"/>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Insurance</TermName>
          <TermId xmlns="http://schemas.microsoft.com/office/infopath/2007/PartnerControls">7d742bda-a71f-46ed-a0a2-2b27d7f827fc</TermId>
        </TermInfo>
        <TermInfo xmlns="http://schemas.microsoft.com/office/infopath/2007/PartnerControls">
          <TermName xmlns="http://schemas.microsoft.com/office/infopath/2007/PartnerControls">Project Management</TermName>
          <TermId xmlns="http://schemas.microsoft.com/office/infopath/2007/PartnerControls">cea3a7db-f348-4c35-b78b-82f6e4e7dbce</TermId>
        </TermInfo>
      </Terms>
    </bd0590dde75a4281b274cfe17b88f084>
    <IconOverlay xmlns="http://schemas.microsoft.com/sharepoint/v4" xsi:nil="true"/>
    <ERIS_SupersededObsolete xmlns="08acf695-f66a-4768-b3cf-48c5dc920dbe">false</ERIS_SupersededObsolete>
    <ERIS_RecordNumber xmlns="08acf695-f66a-4768-b3cf-48c5dc920dbe">EIOPA(2022)0051777</ERIS_RecordNumber>
    <NextMeeting xmlns="08acf695-f66a-4768-b3cf-48c5dc920dbe" xsi:nil="true"/>
    <SubmittingDepartment xmlns="08acf695-f66a-4768-b3cf-48c5dc920dbe" xsi:nil="true"/>
    <ERIS_AdditionalMarkings xmlns="08acf695-f66a-4768-b3cf-48c5dc920dbe" xsi:nil="true"/>
    <ERIS_ProjectEndDate xmlns="08acf695-f66a-4768-b3cf-48c5dc920dbe" xsi:nil="true"/>
    <ERIS_ProjectID xmlns="08acf695-f66a-4768-b3cf-48c5dc920dbe" xsi:nil="true"/>
    <ERIS_ConfidentialityLevel xmlns="08acf695-f66a-4768-b3cf-48c5dc920dbe">EIOPA Regular Use</ERIS_ConfidentialityLevel>
    <FormData xmlns="http://schemas.microsoft.com/sharepoint/v3">&lt;?xml version="1.0" encoding="utf-8"?&gt;&lt;FormVariables&gt;&lt;Version /&gt;&lt;Advanced type="System.Boolean"&gt;False&lt;/Advanced&gt;&lt;/FormVariables&gt;</FormData>
    <ERIS_BusinessArea xmlns="08acf695-f66a-4768-b3cf-48c5dc920dbe" xsi:nil="true"/>
    <ERIS_ApprovalStatus xmlns="08acf695-f66a-4768-b3cf-48c5dc920dbe">DRAFT</ERIS_ApprovalStatus>
    <NextMeetingType xmlns="08acf695-f66a-4768-b3cf-48c5dc920dbe" xsi:nil="true"/>
    <ERIS_OtherReference xmlns="08acf695-f66a-4768-b3cf-48c5dc920dbe" xsi:nil="true"/>
    <MeetingApprovalPath xmlns="08acf695-f66a-4768-b3cf-48c5dc920dbe" xsi:nil="true"/>
    <ERIS_ProjectManager xmlns="08acf695-f66a-4768-b3cf-48c5dc920dbe">
      <UserInfo>
        <DisplayName/>
        <AccountId>115</AccountId>
        <AccountType/>
      </UserInfo>
    </ERIS_ProjectManager>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6307a20c-6c27-4cd8-a9d7-75ecfca5c519</TermId>
        </TermInfo>
      </Terms>
    </o5b23233268c446795eaad3746ea89f6>
    <FilenameMeetingAgendaNo xmlns="08acf695-f66a-4768-b3cf-48c5dc920dbe" xsi:nil="true"/>
    <FilenameMeetingNo xmlns="08acf695-f66a-4768-b3cf-48c5dc920dbe" xsi:nil="true"/>
  </documentManagement>
</p:properties>
</file>

<file path=customXml/item6.xml><?xml version="1.0" encoding="utf-8"?>
<ct:contentTypeSchema xmlns:ct="http://schemas.microsoft.com/office/2006/metadata/contentType" xmlns:ma="http://schemas.microsoft.com/office/2006/metadata/properties/metaAttributes" ct:_="" ma:_="" ma:contentTypeName="ERIS Document" ma:contentTypeID="0x010100BD4417634701014DA0CDE7BA7EA0A0370002DF3DDF7691E4409AE7A817C9B92618" ma:contentTypeVersion="58" ma:contentTypeDescription="" ma:contentTypeScope="" ma:versionID="4fb153df1a8da23608acdba5715ed7c1">
  <xsd:schema xmlns:xsd="http://www.w3.org/2001/XMLSchema" xmlns:xs="http://www.w3.org/2001/XMLSchema" xmlns:p="http://schemas.microsoft.com/office/2006/metadata/properties" xmlns:ns1="http://schemas.microsoft.com/sharepoint/v3" xmlns:ns2="08acf695-f66a-4768-b3cf-48c5dc920dbe" xmlns:ns3="http://schemas.microsoft.com/sharepoint/v4" xmlns:ns4="14552ce3-aede-469a-b216-8dc8ba25f2ec" targetNamespace="http://schemas.microsoft.com/office/2006/metadata/properties" ma:root="true" ma:fieldsID="ba1fb3f99d1ff207b5d880374901d1a0" ns1:_="" ns2:_="" ns3:_="" ns4:_="">
    <xsd:import namespace="http://schemas.microsoft.com/sharepoint/v3"/>
    <xsd:import namespace="08acf695-f66a-4768-b3cf-48c5dc920dbe"/>
    <xsd:import namespace="http://schemas.microsoft.com/sharepoint/v4"/>
    <xsd:import namespace="14552ce3-aede-469a-b216-8dc8ba25f2ec"/>
    <xsd:element name="properties">
      <xsd:complexType>
        <xsd:sequence>
          <xsd:element name="documentManagement">
            <xsd:complexType>
              <xsd:all>
                <xsd:element ref="ns2:o5b23233268c446795eaad3746ea89f6"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2:ERIS_ProjectManager" minOccurs="0"/>
                <xsd:element ref="ns2:ERIS_ProjectEndDate" minOccurs="0"/>
                <xsd:element ref="ns2:ERIS_ProjectID" minOccurs="0"/>
                <xsd:element ref="ns2:oc1166516e544752abf9d2d1855ee661" minOccurs="0"/>
                <xsd:element ref="ns3:IconOverlay" minOccurs="0"/>
                <xsd:element ref="ns2:ERIS_SupersededObsolete" minOccurs="0"/>
                <xsd:element ref="ns4:SharedWithUsers" minOccurs="0"/>
                <xsd:element ref="ns2:ERIS_BusinessArea" minOccurs="0"/>
                <xsd:element ref="ns2:TaxCatchAll"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3"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bd0590dde75a4281b274cfe17b88f084" ma:index="10" ma:taxonomy="true" ma:internalName="bd0590dde75a4281b274cfe17b88f084" ma:taxonomyFieldName="ERIS_Keywords" ma:displayName="Keywords" ma:readOnly="false"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2"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3"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4"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5"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7"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19" nillable="true" ma:displayName="Other Reference" ma:internalName="ERIS_OtherReference">
      <xsd:simpleType>
        <xsd:restriction base="dms:Text"/>
      </xsd:simpleType>
    </xsd:element>
    <xsd:element name="ERIS_Relation" ma:index="20" nillable="true" ma:displayName="Relation" ma:internalName="ERIS_Relation">
      <xsd:simpleType>
        <xsd:restriction base="dms:Text"/>
      </xsd:simpleType>
    </xsd:element>
    <xsd:element name="ERIS_AssignedTo" ma:index="21" nillable="true" ma:displayName="Assigned To" ma:internalName="ERIS_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2" nillable="true" ma:displayName="Record Number" ma:internalName="ERIS_RecordNumber">
      <xsd:simpleType>
        <xsd:restriction base="dms:Text"/>
      </xsd:simpleType>
    </xsd:element>
    <xsd:element name="ERIS_ProjectManager" ma:index="24" nillable="true" ma:displayName="Project Manager" ma:internalName="ERIS_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ProjectEndDate" ma:index="25" nillable="true" ma:displayName="Project End Date" ma:format="DateOnly" ma:internalName="ERIS_ProjectEndDate">
      <xsd:simpleType>
        <xsd:restriction base="dms:DateTime"/>
      </xsd:simpleType>
    </xsd:element>
    <xsd:element name="ERIS_ProjectID" ma:index="26" nillable="true" ma:displayName="Project ID" ma:internalName="ERIS_ProjectID">
      <xsd:simpleType>
        <xsd:restriction base="dms:Text"/>
      </xsd:simpleType>
    </xsd:element>
    <xsd:element name="oc1166516e544752abf9d2d1855ee661" ma:index="27" nillable="true" ma:taxonomy="true" ma:internalName="oc1166516e544752abf9d2d1855ee661" ma:taxonomyFieldName="ERIS_LeadDepartment" ma:displayName="Lead Department" ma:readOnly="false" ma:fieldId="{8c116651-6e54-4752-abf9-d2d1855ee661}"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ERIS_SupersededObsolete" ma:index="30" nillable="true" ma:displayName="Superseded/Obsolete?" ma:default="0" ma:internalName="ERIS_SupersededObsolete">
      <xsd:simpleType>
        <xsd:restriction base="dms:Boolean"/>
      </xsd:simpleType>
    </xsd:element>
    <xsd:element name="ERIS_BusinessArea" ma:index="32"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TaxCatchAll" ma:index="33"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FilenameMeetingType" ma:index="34" nillable="true" ma:displayName="FilenameMeetingType" ma:internalName="FilenameMeetingType">
      <xsd:simpleType>
        <xsd:restriction base="dms:Choice">
          <xsd:enumeration value="MB"/>
          <xsd:enumeration value="BoS"/>
          <xsd:enumeration value="..."/>
        </xsd:restriction>
      </xsd:simpleType>
    </xsd:element>
    <xsd:element name="NextMeetingType" ma:index="35"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6" nillable="true" ma:displayName="FilenameMeetingAgendaNo" ma:internalName="FilenameMeetingAgendaNo">
      <xsd:simpleType>
        <xsd:restriction base="dms:Text"/>
      </xsd:simpleType>
    </xsd:element>
    <xsd:element name="FilenameMeetingNo" ma:index="37" nillable="true" ma:displayName="FilenameMeetingNo" ma:internalName="FilenameMeetingNo">
      <xsd:simpleType>
        <xsd:restriction base="dms:Text"/>
      </xsd:simpleType>
    </xsd:element>
    <xsd:element name="NextMeeting" ma:index="38" nillable="true" ma:displayName="NextMeeting" ma:internalName="NextMeeting">
      <xsd:simpleType>
        <xsd:restriction base="dms:Text"/>
      </xsd:simpleType>
    </xsd:element>
    <xsd:element name="SourceDocumentInfo" ma:index="39" nillable="true" ma:displayName="SourceDocumentInfo" ma:internalName="SourceDocumentInfo">
      <xsd:simpleType>
        <xsd:restriction base="dms:Note">
          <xsd:maxLength value="255"/>
        </xsd:restriction>
      </xsd:simpleType>
    </xsd:element>
    <xsd:element name="NextMeetingSubfolder" ma:index="40" nillable="true" ma:displayName="NextMeetingSubfolder" ma:internalName="NextMeetingSubfolder">
      <xsd:simpleType>
        <xsd:restriction base="dms:Text"/>
      </xsd:simpleType>
    </xsd:element>
    <xsd:element name="SubmittingDepartment" ma:index="41" nillable="true" ma:displayName="SubmittingDepartment" ma:internalName="SubmittingDepartment">
      <xsd:simpleType>
        <xsd:restriction base="dms:Text"/>
      </xsd:simpleType>
    </xsd:element>
    <xsd:element name="MeetingApprovalPath" ma:index="42"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552ce3-aede-469a-b216-8dc8ba25f2e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BF2096-7FFA-43E2-A751-3A35C367EE88}">
  <ds:schemaRefs>
    <ds:schemaRef ds:uri="http://schemas.microsoft.com/sharepoint/events"/>
  </ds:schemaRefs>
</ds:datastoreItem>
</file>

<file path=customXml/itemProps2.xml><?xml version="1.0" encoding="utf-8"?>
<ds:datastoreItem xmlns:ds="http://schemas.openxmlformats.org/officeDocument/2006/customXml" ds:itemID="{9AF0D90A-93ED-447F-86F6-72FB19C90233}">
  <ds:schemaRefs/>
</ds:datastoreItem>
</file>

<file path=customXml/itemProps3.xml><?xml version="1.0" encoding="utf-8"?>
<ds:datastoreItem xmlns:ds="http://schemas.openxmlformats.org/officeDocument/2006/customXml" ds:itemID="{2DD31912-FD31-4048-82B5-F376885DCA17}">
  <ds:schemaRefs>
    <ds:schemaRef ds:uri="http://schemas.microsoft.com/sharepoint/v3/contenttype/forms"/>
  </ds:schemaRefs>
</ds:datastoreItem>
</file>

<file path=customXml/itemProps4.xml><?xml version="1.0" encoding="utf-8"?>
<ds:datastoreItem xmlns:ds="http://schemas.openxmlformats.org/officeDocument/2006/customXml" ds:itemID="{483787C7-C829-4C90-B8BD-C0A6CACB74F6}">
  <ds:schemaRefs>
    <ds:schemaRef ds:uri="http://schemas.microsoft.com/sharepoint/v3/contenttype/forms/url"/>
  </ds:schemaRefs>
</ds:datastoreItem>
</file>

<file path=customXml/itemProps5.xml><?xml version="1.0" encoding="utf-8"?>
<ds:datastoreItem xmlns:ds="http://schemas.openxmlformats.org/officeDocument/2006/customXml" ds:itemID="{B6B089EE-0FFF-4E15-BE3E-4C4D95E88970}">
  <ds:schemaRefs>
    <ds:schemaRef ds:uri="http://purl.org/dc/elements/1.1/"/>
    <ds:schemaRef ds:uri="http://schemas.microsoft.com/sharepoint/v4"/>
    <ds:schemaRef ds:uri="http://www.w3.org/XML/1998/namespace"/>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14552ce3-aede-469a-b216-8dc8ba25f2ec"/>
    <ds:schemaRef ds:uri="08acf695-f66a-4768-b3cf-48c5dc920dbe"/>
    <ds:schemaRef ds:uri="http://schemas.microsoft.com/sharepoint/v3"/>
  </ds:schemaRefs>
</ds:datastoreItem>
</file>

<file path=customXml/itemProps6.xml><?xml version="1.0" encoding="utf-8"?>
<ds:datastoreItem xmlns:ds="http://schemas.openxmlformats.org/officeDocument/2006/customXml" ds:itemID="{383277AF-927B-4884-9DF4-E432E5649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14552ce3-aede-469a-b216-8dc8ba25f2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Historical and estimated pg</vt:lpstr>
      <vt:lpstr>Country insurance scheme</vt:lpstr>
      <vt:lpstr>LU losses</vt:lpstr>
      <vt:lpstr>LI losses</vt:lpstr>
      <vt:lpstr>IS losses</vt:lpstr>
      <vt:lpstr>SE losses</vt:lpstr>
      <vt:lpstr>BE losses</vt:lpstr>
      <vt:lpstr>MT losses</vt:lpstr>
      <vt:lpstr>FI losses</vt:lpstr>
      <vt:lpstr>CZ losses</vt:lpstr>
      <vt:lpstr>Spain CCS losses</vt:lpstr>
      <vt:lpstr>Norway NNP losses</vt:lpstr>
      <vt:lpstr>Insurance penetration</vt:lpstr>
      <vt:lpstr>Risk</vt:lpstr>
      <vt:lpstr>limit ded</vt:lpstr>
      <vt:lpstr>GDP</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 Scholer</dc:creator>
  <cp:lastModifiedBy>Marie Scholer</cp:lastModifiedBy>
  <dcterms:created xsi:type="dcterms:W3CDTF">2022-08-16T08:21:24Z</dcterms:created>
  <dcterms:modified xsi:type="dcterms:W3CDTF">2022-11-30T08:35:57Z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0x010100BD4417634701014DA0CDE7BA7EA0A0370002DF3DDF7691E4409AE7A817C9B92618</vt:lpwstr>
  </property>
  <property fmtid="{D5CDD505-2E9C-101B-9397-08002B2CF9AE}" pid="3" name="ERIS_LeadDepartment">
    <vt:lpwstr>1;#Policy Department|b4dfa58b-e139-4fed-98cd-912416c70ce5</vt:lpwstr>
  </property>
  <property fmtid="{D5CDD505-2E9C-101B-9397-08002B2CF9AE}" pid="4" name="ERIS_Language">
    <vt:lpwstr>3;#English|2741a941-2920-4ba4-aa70-d8ed6ac1785d</vt:lpwstr>
  </property>
  <property fmtid="{D5CDD505-2E9C-101B-9397-08002B2CF9AE}" pid="5" name="ERIS_Keywords">
    <vt:lpwstr>4;#Prudential Policy|43245a93-b13b-4262-9edd-8f7887118150;#14;#Insurance|7d742bda-a71f-46ed-a0a2-2b27d7f827fc;#16;#Project Management|cea3a7db-f348-4c35-b78b-82f6e4e7dbce</vt:lpwstr>
  </property>
  <property fmtid="{D5CDD505-2E9C-101B-9397-08002B2CF9AE}" pid="6" name="ERIS_Department">
    <vt:lpwstr>1;#Policy Department|b4dfa58b-e139-4fed-98cd-912416c70ce5</vt:lpwstr>
  </property>
  <property fmtid="{D5CDD505-2E9C-101B-9397-08002B2CF9AE}" pid="7" name="ERIS_DocumentType">
    <vt:lpwstr>65;#Dataset|6307a20c-6c27-4cd8-a9d7-75ecfca5c519</vt:lpwstr>
  </property>
  <property fmtid="{D5CDD505-2E9C-101B-9397-08002B2CF9AE}" pid="8" name="MDU">
    <vt:lpwstr/>
  </property>
  <property fmtid="{D5CDD505-2E9C-101B-9397-08002B2CF9AE}" pid="9" name="RecordPoint_WorkflowType">
    <vt:lpwstr>ActiveSubmitStub</vt:lpwstr>
  </property>
  <property fmtid="{D5CDD505-2E9C-101B-9397-08002B2CF9AE}" pid="10" name="RecordPoint_ActiveItemWebId">
    <vt:lpwstr>{14552ce3-aede-469a-b216-8dc8ba25f2ec}</vt:lpwstr>
  </property>
  <property fmtid="{D5CDD505-2E9C-101B-9397-08002B2CF9AE}" pid="11" name="RecordPoint_ActiveItemSiteId">
    <vt:lpwstr>{7a172dfa-c9d6-41b8-93a6-13c75f55ec66}</vt:lpwstr>
  </property>
  <property fmtid="{D5CDD505-2E9C-101B-9397-08002B2CF9AE}" pid="12" name="RecordPoint_ActiveItemListId">
    <vt:lpwstr>{1d352869-d986-4d25-9568-e61eedc982cb}</vt:lpwstr>
  </property>
  <property fmtid="{D5CDD505-2E9C-101B-9397-08002B2CF9AE}" pid="13" name="RecordPoint_ActiveItemUniqueId">
    <vt:lpwstr>{5d5af430-439a-4592-b70a-95a148bb6469}</vt:lpwstr>
  </property>
  <property fmtid="{D5CDD505-2E9C-101B-9397-08002B2CF9AE}" pid="14" name="RecordPoint_RecordNumberSubmitted">
    <vt:lpwstr>EIOPA(2022)0051777</vt:lpwstr>
  </property>
  <property fmtid="{D5CDD505-2E9C-101B-9397-08002B2CF9AE}" pid="15" name="RecordPoint_SubmissionCompleted">
    <vt:lpwstr>2022-12-01T12:58:27.8676299+00:00</vt:lpwstr>
  </property>
  <property fmtid="{D5CDD505-2E9C-101B-9397-08002B2CF9AE}" pid="16" name="RecordPoint_SubmissionDate">
    <vt:lpwstr/>
  </property>
  <property fmtid="{D5CDD505-2E9C-101B-9397-08002B2CF9AE}" pid="17" name="RecordPoint_ActiveItemMoved">
    <vt:lpwstr/>
  </property>
  <property fmtid="{D5CDD505-2E9C-101B-9397-08002B2CF9AE}" pid="18" name="RecordPoint_RecordFormat">
    <vt:lpwstr/>
  </property>
</Properties>
</file>